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Odb_MS\Odd_MSSO\!Sdileny\VEŘEJNÉ ZAKÁZKY\VZMR - BD Česká 617 a Nad Sokolovnou 616 stavební úpravy soc. zařízení\!podklady koupelny Nad Sokolovnou 616\!_Výběrko_616_III_B_koupelny\"/>
    </mc:Choice>
  </mc:AlternateContent>
  <bookViews>
    <workbookView xWindow="-120" yWindow="-120" windowWidth="29040" windowHeight="15840"/>
  </bookViews>
  <sheets>
    <sheet name="Rekapitulace stavby" sheetId="1" r:id="rId1"/>
    <sheet name="01 - Koupelna TYP A III" sheetId="3" r:id="rId2"/>
    <sheet name="02 - Koupelna TYP B III" sheetId="2" r:id="rId3"/>
    <sheet name="03 - Koupelna TYP C III" sheetId="4" r:id="rId4"/>
    <sheet name="04 - Koupelna TYP D III" sheetId="5" r:id="rId5"/>
    <sheet name="Pokyny pro vyplnění" sheetId="6" r:id="rId6"/>
  </sheets>
  <definedNames>
    <definedName name="_xlnm._FilterDatabase" localSheetId="1" hidden="1">'01 - Koupelna TYP A III'!$C$100:$K$358</definedName>
    <definedName name="_xlnm._FilterDatabase" localSheetId="2" hidden="1">'02 - Koupelna TYP B III'!$C$100:$K$347</definedName>
    <definedName name="_xlnm._FilterDatabase" localSheetId="3" hidden="1">'03 - Koupelna TYP C III'!$C$100:$K$350</definedName>
    <definedName name="_xlnm._FilterDatabase" localSheetId="4" hidden="1">'04 - Koupelna TYP D III'!$C$100:$K$350</definedName>
    <definedName name="_xlnm.Print_Titles" localSheetId="1">'01 - Koupelna TYP A III'!$100:$100</definedName>
    <definedName name="_xlnm.Print_Titles" localSheetId="2">'02 - Koupelna TYP B III'!$100:$100</definedName>
    <definedName name="_xlnm.Print_Titles" localSheetId="3">'03 - Koupelna TYP C III'!$100:$100</definedName>
    <definedName name="_xlnm.Print_Titles" localSheetId="4">'04 - Koupelna TYP D III'!$100:$100</definedName>
    <definedName name="_xlnm.Print_Titles" localSheetId="0">'Rekapitulace stavby'!$52:$52</definedName>
    <definedName name="_xlnm.Print_Area" localSheetId="1">'01 - Koupelna TYP A III'!$C$4:$J$39,'01 - Koupelna TYP A III'!$C$45:$J$82,'01 - Koupelna TYP A III'!$C$88:$K$358</definedName>
    <definedName name="_xlnm.Print_Area" localSheetId="2">'02 - Koupelna TYP B III'!$C$4:$J$39,'02 - Koupelna TYP B III'!$C$45:$J$82,'02 - Koupelna TYP B III'!$C$88:$K$347</definedName>
    <definedName name="_xlnm.Print_Area" localSheetId="3">'03 - Koupelna TYP C III'!$C$4:$J$39,'03 - Koupelna TYP C III'!$C$45:$J$82,'03 - Koupelna TYP C III'!$C$88:$K$350</definedName>
    <definedName name="_xlnm.Print_Area" localSheetId="4">'04 - Koupelna TYP D III'!$C$4:$J$39,'04 - Koupelna TYP D III'!$C$45:$J$82,'04 - Koupelna TYP D III'!$C$88:$K$350</definedName>
    <definedName name="_xlnm.Print_Area" localSheetId="5">'Pokyny pro vyplnění'!$B$2:$K$71,'Pokyny pro vyplnění'!$B$74:$K$118,'Pokyny pro vyplnění'!$B$121:$K$190,'Pokyny pro vyplnění'!$B$198:$K$218</definedName>
    <definedName name="_xlnm.Print_Area" localSheetId="0">'Rekapitulace stavby'!$D$4:$AO$36,'Rekapitulace stavby'!$C$42:$AQ$59</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5" l="1"/>
  <c r="J36" i="5"/>
  <c r="AY58" i="1"/>
  <c r="J35" i="5"/>
  <c r="AX58" i="1"/>
  <c r="BI350" i="5"/>
  <c r="BH350" i="5"/>
  <c r="BG350" i="5"/>
  <c r="BE350" i="5"/>
  <c r="T350" i="5"/>
  <c r="R350" i="5"/>
  <c r="P350" i="5"/>
  <c r="BK350" i="5"/>
  <c r="J350" i="5"/>
  <c r="BF350" i="5"/>
  <c r="BI349" i="5"/>
  <c r="BH349" i="5"/>
  <c r="BG349" i="5"/>
  <c r="BE349" i="5"/>
  <c r="T349" i="5"/>
  <c r="R349" i="5"/>
  <c r="P349" i="5"/>
  <c r="BK349" i="5"/>
  <c r="J349" i="5"/>
  <c r="BF349" i="5"/>
  <c r="BI347" i="5"/>
  <c r="BH347" i="5"/>
  <c r="BG347" i="5"/>
  <c r="BE347" i="5"/>
  <c r="T347" i="5"/>
  <c r="R347" i="5"/>
  <c r="P347" i="5"/>
  <c r="BK347" i="5"/>
  <c r="J347" i="5"/>
  <c r="BF347" i="5"/>
  <c r="BI346" i="5"/>
  <c r="BH346" i="5"/>
  <c r="BG346" i="5"/>
  <c r="BE346" i="5"/>
  <c r="T346" i="5"/>
  <c r="T345" i="5"/>
  <c r="R346" i="5"/>
  <c r="R345" i="5"/>
  <c r="P346" i="5"/>
  <c r="P345" i="5"/>
  <c r="BK346" i="5"/>
  <c r="BK345" i="5"/>
  <c r="J345" i="5" s="1"/>
  <c r="J81" i="5" s="1"/>
  <c r="J346" i="5"/>
  <c r="BF346" i="5" s="1"/>
  <c r="BI344" i="5"/>
  <c r="BH344" i="5"/>
  <c r="BG344" i="5"/>
  <c r="BE344" i="5"/>
  <c r="T344" i="5"/>
  <c r="R344" i="5"/>
  <c r="P344" i="5"/>
  <c r="BK344" i="5"/>
  <c r="J344" i="5"/>
  <c r="BF344" i="5"/>
  <c r="BI343" i="5"/>
  <c r="BH343" i="5"/>
  <c r="BG343" i="5"/>
  <c r="BE343" i="5"/>
  <c r="T343" i="5"/>
  <c r="R343" i="5"/>
  <c r="R341" i="5" s="1"/>
  <c r="P343" i="5"/>
  <c r="BK343" i="5"/>
  <c r="J343" i="5"/>
  <c r="BF343" i="5"/>
  <c r="BI342" i="5"/>
  <c r="BH342" i="5"/>
  <c r="BG342" i="5"/>
  <c r="BE342" i="5"/>
  <c r="T342" i="5"/>
  <c r="T341" i="5"/>
  <c r="R342" i="5"/>
  <c r="P342" i="5"/>
  <c r="P341" i="5"/>
  <c r="BK342" i="5"/>
  <c r="BK341" i="5"/>
  <c r="J341" i="5" s="1"/>
  <c r="J80" i="5" s="1"/>
  <c r="J342" i="5"/>
  <c r="BF342" i="5" s="1"/>
  <c r="BI339" i="5"/>
  <c r="BH339" i="5"/>
  <c r="BG339" i="5"/>
  <c r="BE339" i="5"/>
  <c r="T339" i="5"/>
  <c r="R339" i="5"/>
  <c r="P339" i="5"/>
  <c r="BK339" i="5"/>
  <c r="J339" i="5"/>
  <c r="BF339" i="5"/>
  <c r="BI337" i="5"/>
  <c r="BH337" i="5"/>
  <c r="BG337" i="5"/>
  <c r="BE337" i="5"/>
  <c r="T337" i="5"/>
  <c r="R337" i="5"/>
  <c r="P337" i="5"/>
  <c r="BK337" i="5"/>
  <c r="J337" i="5"/>
  <c r="BF337" i="5"/>
  <c r="BI336" i="5"/>
  <c r="BH336" i="5"/>
  <c r="BG336" i="5"/>
  <c r="BE336" i="5"/>
  <c r="T336" i="5"/>
  <c r="R336" i="5"/>
  <c r="P336" i="5"/>
  <c r="BK336" i="5"/>
  <c r="BK330" i="5" s="1"/>
  <c r="J330" i="5" s="1"/>
  <c r="J79" i="5" s="1"/>
  <c r="J336" i="5"/>
  <c r="BF336" i="5"/>
  <c r="BI334" i="5"/>
  <c r="BH334" i="5"/>
  <c r="BG334" i="5"/>
  <c r="BE334" i="5"/>
  <c r="T334" i="5"/>
  <c r="R334" i="5"/>
  <c r="R330" i="5" s="1"/>
  <c r="P334" i="5"/>
  <c r="BK334" i="5"/>
  <c r="J334" i="5"/>
  <c r="BF334" i="5"/>
  <c r="BI332" i="5"/>
  <c r="BH332" i="5"/>
  <c r="BG332" i="5"/>
  <c r="BE332" i="5"/>
  <c r="T332" i="5"/>
  <c r="R332" i="5"/>
  <c r="P332" i="5"/>
  <c r="BK332" i="5"/>
  <c r="J332" i="5"/>
  <c r="BF332" i="5"/>
  <c r="BI331" i="5"/>
  <c r="BH331" i="5"/>
  <c r="BG331" i="5"/>
  <c r="BE331" i="5"/>
  <c r="T331" i="5"/>
  <c r="T330" i="5"/>
  <c r="R331" i="5"/>
  <c r="P331" i="5"/>
  <c r="P330" i="5"/>
  <c r="BK331" i="5"/>
  <c r="J331" i="5"/>
  <c r="BF331" i="5" s="1"/>
  <c r="BI328" i="5"/>
  <c r="BH328" i="5"/>
  <c r="BG328" i="5"/>
  <c r="BE328" i="5"/>
  <c r="T328" i="5"/>
  <c r="R328" i="5"/>
  <c r="P328" i="5"/>
  <c r="BK328" i="5"/>
  <c r="J328" i="5"/>
  <c r="BF328" i="5"/>
  <c r="BI326" i="5"/>
  <c r="BH326" i="5"/>
  <c r="BG326" i="5"/>
  <c r="BE326" i="5"/>
  <c r="T326" i="5"/>
  <c r="R326" i="5"/>
  <c r="P326" i="5"/>
  <c r="BK326" i="5"/>
  <c r="J326" i="5"/>
  <c r="BF326" i="5"/>
  <c r="BI325" i="5"/>
  <c r="BH325" i="5"/>
  <c r="BG325" i="5"/>
  <c r="BE325" i="5"/>
  <c r="T325" i="5"/>
  <c r="R325" i="5"/>
  <c r="P325" i="5"/>
  <c r="BK325" i="5"/>
  <c r="J325" i="5"/>
  <c r="BF325" i="5"/>
  <c r="BI323" i="5"/>
  <c r="BH323" i="5"/>
  <c r="BG323" i="5"/>
  <c r="BE323" i="5"/>
  <c r="T323" i="5"/>
  <c r="R323" i="5"/>
  <c r="P323" i="5"/>
  <c r="BK323" i="5"/>
  <c r="J323" i="5"/>
  <c r="BF323" i="5"/>
  <c r="BI322" i="5"/>
  <c r="BH322" i="5"/>
  <c r="BG322" i="5"/>
  <c r="BE322" i="5"/>
  <c r="T322" i="5"/>
  <c r="R322" i="5"/>
  <c r="P322" i="5"/>
  <c r="BK322" i="5"/>
  <c r="J322" i="5"/>
  <c r="BF322" i="5"/>
  <c r="BI320" i="5"/>
  <c r="BH320" i="5"/>
  <c r="BG320" i="5"/>
  <c r="BE320" i="5"/>
  <c r="T320" i="5"/>
  <c r="R320" i="5"/>
  <c r="P320" i="5"/>
  <c r="BK320" i="5"/>
  <c r="BK315" i="5" s="1"/>
  <c r="J315" i="5" s="1"/>
  <c r="J78" i="5" s="1"/>
  <c r="J320" i="5"/>
  <c r="BF320" i="5"/>
  <c r="BI318" i="5"/>
  <c r="BH318" i="5"/>
  <c r="BG318" i="5"/>
  <c r="BE318" i="5"/>
  <c r="T318" i="5"/>
  <c r="R318" i="5"/>
  <c r="R315" i="5" s="1"/>
  <c r="P318" i="5"/>
  <c r="BK318" i="5"/>
  <c r="J318" i="5"/>
  <c r="BF318" i="5"/>
  <c r="BI317" i="5"/>
  <c r="BH317" i="5"/>
  <c r="BG317" i="5"/>
  <c r="BE317" i="5"/>
  <c r="T317" i="5"/>
  <c r="R317" i="5"/>
  <c r="P317" i="5"/>
  <c r="BK317" i="5"/>
  <c r="J317" i="5"/>
  <c r="BF317" i="5"/>
  <c r="BI316" i="5"/>
  <c r="BH316" i="5"/>
  <c r="BG316" i="5"/>
  <c r="BE316" i="5"/>
  <c r="T316" i="5"/>
  <c r="T315" i="5"/>
  <c r="R316" i="5"/>
  <c r="P316" i="5"/>
  <c r="P315" i="5"/>
  <c r="BK316" i="5"/>
  <c r="J316" i="5"/>
  <c r="BF316" i="5" s="1"/>
  <c r="BI313" i="5"/>
  <c r="BH313" i="5"/>
  <c r="BG313" i="5"/>
  <c r="BE313" i="5"/>
  <c r="T313" i="5"/>
  <c r="R313" i="5"/>
  <c r="P313" i="5"/>
  <c r="BK313" i="5"/>
  <c r="J313" i="5"/>
  <c r="BF313" i="5"/>
  <c r="BI311" i="5"/>
  <c r="BH311" i="5"/>
  <c r="BG311" i="5"/>
  <c r="BE311" i="5"/>
  <c r="T311" i="5"/>
  <c r="R311" i="5"/>
  <c r="P311" i="5"/>
  <c r="BK311" i="5"/>
  <c r="J311" i="5"/>
  <c r="BF311" i="5"/>
  <c r="BI309" i="5"/>
  <c r="BH309" i="5"/>
  <c r="BG309" i="5"/>
  <c r="BE309" i="5"/>
  <c r="T309" i="5"/>
  <c r="R309" i="5"/>
  <c r="P309" i="5"/>
  <c r="BK309" i="5"/>
  <c r="J309" i="5"/>
  <c r="BF309" i="5"/>
  <c r="BI308" i="5"/>
  <c r="BH308" i="5"/>
  <c r="BG308" i="5"/>
  <c r="BE308" i="5"/>
  <c r="T308" i="5"/>
  <c r="R308" i="5"/>
  <c r="P308" i="5"/>
  <c r="BK308" i="5"/>
  <c r="J308" i="5"/>
  <c r="BF308" i="5"/>
  <c r="BI307" i="5"/>
  <c r="BH307" i="5"/>
  <c r="BG307" i="5"/>
  <c r="BE307" i="5"/>
  <c r="T307" i="5"/>
  <c r="R307" i="5"/>
  <c r="P307" i="5"/>
  <c r="BK307" i="5"/>
  <c r="BK304" i="5" s="1"/>
  <c r="J304" i="5" s="1"/>
  <c r="J77" i="5" s="1"/>
  <c r="J307" i="5"/>
  <c r="BF307" i="5"/>
  <c r="BI305" i="5"/>
  <c r="BH305" i="5"/>
  <c r="BG305" i="5"/>
  <c r="BE305" i="5"/>
  <c r="T305" i="5"/>
  <c r="T304" i="5"/>
  <c r="R305" i="5"/>
  <c r="R304" i="5"/>
  <c r="P305" i="5"/>
  <c r="P304" i="5"/>
  <c r="BK305" i="5"/>
  <c r="J305" i="5"/>
  <c r="BF305" i="5" s="1"/>
  <c r="BI302" i="5"/>
  <c r="BH302" i="5"/>
  <c r="BG302" i="5"/>
  <c r="BE302" i="5"/>
  <c r="T302" i="5"/>
  <c r="R302" i="5"/>
  <c r="P302" i="5"/>
  <c r="BK302" i="5"/>
  <c r="J302" i="5"/>
  <c r="BF302" i="5"/>
  <c r="BI300" i="5"/>
  <c r="BH300" i="5"/>
  <c r="BG300" i="5"/>
  <c r="BE300" i="5"/>
  <c r="T300" i="5"/>
  <c r="R300" i="5"/>
  <c r="P300" i="5"/>
  <c r="BK300" i="5"/>
  <c r="J300" i="5"/>
  <c r="BF300" i="5"/>
  <c r="BI299" i="5"/>
  <c r="BH299" i="5"/>
  <c r="BG299" i="5"/>
  <c r="BE299" i="5"/>
  <c r="T299" i="5"/>
  <c r="R299" i="5"/>
  <c r="P299" i="5"/>
  <c r="BK299" i="5"/>
  <c r="J299" i="5"/>
  <c r="BF299" i="5"/>
  <c r="BI297" i="5"/>
  <c r="BH297" i="5"/>
  <c r="BG297" i="5"/>
  <c r="BE297" i="5"/>
  <c r="T297" i="5"/>
  <c r="R297" i="5"/>
  <c r="P297" i="5"/>
  <c r="BK297" i="5"/>
  <c r="BK294" i="5" s="1"/>
  <c r="J294" i="5" s="1"/>
  <c r="J76" i="5" s="1"/>
  <c r="J297" i="5"/>
  <c r="BF297" i="5"/>
  <c r="BI295" i="5"/>
  <c r="BH295" i="5"/>
  <c r="BG295" i="5"/>
  <c r="BE295" i="5"/>
  <c r="T295" i="5"/>
  <c r="T294" i="5"/>
  <c r="R295" i="5"/>
  <c r="R294" i="5"/>
  <c r="P295" i="5"/>
  <c r="P294" i="5"/>
  <c r="BK295" i="5"/>
  <c r="J295" i="5"/>
  <c r="BF295" i="5" s="1"/>
  <c r="BI292" i="5"/>
  <c r="BH292" i="5"/>
  <c r="BG292" i="5"/>
  <c r="BE292" i="5"/>
  <c r="T292" i="5"/>
  <c r="R292" i="5"/>
  <c r="P292" i="5"/>
  <c r="BK292" i="5"/>
  <c r="J292" i="5"/>
  <c r="BF292" i="5"/>
  <c r="BI290" i="5"/>
  <c r="BH290" i="5"/>
  <c r="BG290" i="5"/>
  <c r="BE290" i="5"/>
  <c r="T290" i="5"/>
  <c r="R290" i="5"/>
  <c r="P290" i="5"/>
  <c r="BK290" i="5"/>
  <c r="J290" i="5"/>
  <c r="BF290" i="5"/>
  <c r="BI289" i="5"/>
  <c r="BH289" i="5"/>
  <c r="BG289" i="5"/>
  <c r="BE289" i="5"/>
  <c r="T289" i="5"/>
  <c r="R289" i="5"/>
  <c r="P289" i="5"/>
  <c r="BK289" i="5"/>
  <c r="J289" i="5"/>
  <c r="BF289" i="5"/>
  <c r="BI288" i="5"/>
  <c r="BH288" i="5"/>
  <c r="BG288" i="5"/>
  <c r="BE288" i="5"/>
  <c r="T288" i="5"/>
  <c r="R288" i="5"/>
  <c r="P288" i="5"/>
  <c r="BK288" i="5"/>
  <c r="J288" i="5"/>
  <c r="BF288" i="5"/>
  <c r="BI287" i="5"/>
  <c r="BH287" i="5"/>
  <c r="BG287" i="5"/>
  <c r="BE287" i="5"/>
  <c r="T287" i="5"/>
  <c r="R287" i="5"/>
  <c r="P287" i="5"/>
  <c r="BK287" i="5"/>
  <c r="J287" i="5"/>
  <c r="BF287" i="5"/>
  <c r="BI286" i="5"/>
  <c r="BH286" i="5"/>
  <c r="BG286" i="5"/>
  <c r="BE286" i="5"/>
  <c r="T286" i="5"/>
  <c r="R286" i="5"/>
  <c r="R284" i="5" s="1"/>
  <c r="P286" i="5"/>
  <c r="BK286" i="5"/>
  <c r="J286" i="5"/>
  <c r="BF286" i="5"/>
  <c r="BI285" i="5"/>
  <c r="BH285" i="5"/>
  <c r="BG285" i="5"/>
  <c r="BE285" i="5"/>
  <c r="T285" i="5"/>
  <c r="T284" i="5"/>
  <c r="R285" i="5"/>
  <c r="P285" i="5"/>
  <c r="P284" i="5"/>
  <c r="BK285" i="5"/>
  <c r="BK284" i="5"/>
  <c r="J284" i="5" s="1"/>
  <c r="J75" i="5" s="1"/>
  <c r="J285" i="5"/>
  <c r="BF285" i="5" s="1"/>
  <c r="BI282" i="5"/>
  <c r="BH282" i="5"/>
  <c r="BG282" i="5"/>
  <c r="BE282" i="5"/>
  <c r="T282" i="5"/>
  <c r="R282" i="5"/>
  <c r="P282" i="5"/>
  <c r="BK282" i="5"/>
  <c r="J282" i="5"/>
  <c r="BF282" i="5"/>
  <c r="BI280" i="5"/>
  <c r="BH280" i="5"/>
  <c r="BG280" i="5"/>
  <c r="BE280" i="5"/>
  <c r="T280" i="5"/>
  <c r="R280" i="5"/>
  <c r="P280" i="5"/>
  <c r="BK280" i="5"/>
  <c r="J280" i="5"/>
  <c r="BF280" i="5"/>
  <c r="BI279" i="5"/>
  <c r="BH279" i="5"/>
  <c r="BG279" i="5"/>
  <c r="BE279" i="5"/>
  <c r="T279" i="5"/>
  <c r="R279" i="5"/>
  <c r="P279" i="5"/>
  <c r="BK279" i="5"/>
  <c r="J279" i="5"/>
  <c r="BF279" i="5"/>
  <c r="BI278" i="5"/>
  <c r="BH278" i="5"/>
  <c r="BG278" i="5"/>
  <c r="BE278" i="5"/>
  <c r="T278" i="5"/>
  <c r="R278" i="5"/>
  <c r="P278" i="5"/>
  <c r="BK278" i="5"/>
  <c r="J278" i="5"/>
  <c r="BF278" i="5"/>
  <c r="BI277" i="5"/>
  <c r="BH277" i="5"/>
  <c r="BG277" i="5"/>
  <c r="BE277" i="5"/>
  <c r="T277" i="5"/>
  <c r="R277" i="5"/>
  <c r="P277" i="5"/>
  <c r="BK277" i="5"/>
  <c r="J277" i="5"/>
  <c r="BF277" i="5"/>
  <c r="BI276" i="5"/>
  <c r="BH276" i="5"/>
  <c r="BG276" i="5"/>
  <c r="BE276" i="5"/>
  <c r="T276" i="5"/>
  <c r="R276" i="5"/>
  <c r="P276" i="5"/>
  <c r="BK276" i="5"/>
  <c r="J276" i="5"/>
  <c r="BF276" i="5"/>
  <c r="BI275" i="5"/>
  <c r="BH275" i="5"/>
  <c r="BG275" i="5"/>
  <c r="BE275" i="5"/>
  <c r="T275" i="5"/>
  <c r="R275" i="5"/>
  <c r="P275" i="5"/>
  <c r="BK275" i="5"/>
  <c r="J275" i="5"/>
  <c r="BF275" i="5"/>
  <c r="BI274" i="5"/>
  <c r="BH274" i="5"/>
  <c r="BG274" i="5"/>
  <c r="BE274" i="5"/>
  <c r="T274" i="5"/>
  <c r="R274" i="5"/>
  <c r="P274" i="5"/>
  <c r="BK274" i="5"/>
  <c r="J274" i="5"/>
  <c r="BF274" i="5"/>
  <c r="BI273" i="5"/>
  <c r="BH273" i="5"/>
  <c r="BG273" i="5"/>
  <c r="BE273" i="5"/>
  <c r="T273" i="5"/>
  <c r="R273" i="5"/>
  <c r="P273" i="5"/>
  <c r="BK273" i="5"/>
  <c r="J273" i="5"/>
  <c r="BF273" i="5"/>
  <c r="BI272" i="5"/>
  <c r="BH272" i="5"/>
  <c r="BG272" i="5"/>
  <c r="BE272" i="5"/>
  <c r="T272" i="5"/>
  <c r="R272" i="5"/>
  <c r="P272" i="5"/>
  <c r="BK272" i="5"/>
  <c r="BK270" i="5" s="1"/>
  <c r="J270" i="5" s="1"/>
  <c r="J74" i="5" s="1"/>
  <c r="J272" i="5"/>
  <c r="BF272" i="5"/>
  <c r="BI271" i="5"/>
  <c r="BH271" i="5"/>
  <c r="BG271" i="5"/>
  <c r="BE271" i="5"/>
  <c r="T271" i="5"/>
  <c r="T270" i="5"/>
  <c r="R271" i="5"/>
  <c r="R270" i="5"/>
  <c r="P271" i="5"/>
  <c r="P270" i="5"/>
  <c r="BK271" i="5"/>
  <c r="J271" i="5"/>
  <c r="BF271" i="5" s="1"/>
  <c r="BI268" i="5"/>
  <c r="BH268" i="5"/>
  <c r="BG268" i="5"/>
  <c r="BE268" i="5"/>
  <c r="T268" i="5"/>
  <c r="R268" i="5"/>
  <c r="P268" i="5"/>
  <c r="BK268" i="5"/>
  <c r="J268" i="5"/>
  <c r="BF268" i="5"/>
  <c r="BI266" i="5"/>
  <c r="BH266" i="5"/>
  <c r="BG266" i="5"/>
  <c r="BE266" i="5"/>
  <c r="T266" i="5"/>
  <c r="R266" i="5"/>
  <c r="P266" i="5"/>
  <c r="BK266" i="5"/>
  <c r="J266" i="5"/>
  <c r="BF266" i="5"/>
  <c r="BI265" i="5"/>
  <c r="BH265" i="5"/>
  <c r="BG265" i="5"/>
  <c r="BE265" i="5"/>
  <c r="T265" i="5"/>
  <c r="R265" i="5"/>
  <c r="P265" i="5"/>
  <c r="BK265" i="5"/>
  <c r="J265" i="5"/>
  <c r="BF265" i="5"/>
  <c r="BI263" i="5"/>
  <c r="BH263" i="5"/>
  <c r="BG263" i="5"/>
  <c r="BE263" i="5"/>
  <c r="T263" i="5"/>
  <c r="R263" i="5"/>
  <c r="P263" i="5"/>
  <c r="BK263" i="5"/>
  <c r="J263" i="5"/>
  <c r="BF263" i="5"/>
  <c r="BI261" i="5"/>
  <c r="BH261" i="5"/>
  <c r="BG261" i="5"/>
  <c r="BE261" i="5"/>
  <c r="T261" i="5"/>
  <c r="R261" i="5"/>
  <c r="P261" i="5"/>
  <c r="BK261" i="5"/>
  <c r="J261" i="5"/>
  <c r="BF261" i="5"/>
  <c r="BI260" i="5"/>
  <c r="BH260" i="5"/>
  <c r="BG260" i="5"/>
  <c r="BE260" i="5"/>
  <c r="T260" i="5"/>
  <c r="R260" i="5"/>
  <c r="R258" i="5" s="1"/>
  <c r="P260" i="5"/>
  <c r="BK260" i="5"/>
  <c r="J260" i="5"/>
  <c r="BF260" i="5"/>
  <c r="BI259" i="5"/>
  <c r="BH259" i="5"/>
  <c r="BG259" i="5"/>
  <c r="BE259" i="5"/>
  <c r="T259" i="5"/>
  <c r="T258" i="5"/>
  <c r="R259" i="5"/>
  <c r="P259" i="5"/>
  <c r="P258" i="5"/>
  <c r="BK259" i="5"/>
  <c r="BK258" i="5"/>
  <c r="J258" i="5" s="1"/>
  <c r="J73" i="5" s="1"/>
  <c r="J259" i="5"/>
  <c r="BF259" i="5" s="1"/>
  <c r="BI256" i="5"/>
  <c r="BH256" i="5"/>
  <c r="BG256" i="5"/>
  <c r="BE256" i="5"/>
  <c r="T256" i="5"/>
  <c r="R256" i="5"/>
  <c r="P256" i="5"/>
  <c r="BK256" i="5"/>
  <c r="J256" i="5"/>
  <c r="BF256" i="5"/>
  <c r="BI255" i="5"/>
  <c r="BH255" i="5"/>
  <c r="BG255" i="5"/>
  <c r="BE255" i="5"/>
  <c r="T255" i="5"/>
  <c r="R255" i="5"/>
  <c r="P255" i="5"/>
  <c r="BK255" i="5"/>
  <c r="J255" i="5"/>
  <c r="BF255" i="5"/>
  <c r="BI254" i="5"/>
  <c r="BH254" i="5"/>
  <c r="BG254" i="5"/>
  <c r="BE254" i="5"/>
  <c r="T254" i="5"/>
  <c r="R254" i="5"/>
  <c r="R252" i="5" s="1"/>
  <c r="P254" i="5"/>
  <c r="BK254" i="5"/>
  <c r="BK252" i="5" s="1"/>
  <c r="J252" i="5" s="1"/>
  <c r="J72" i="5" s="1"/>
  <c r="J254" i="5"/>
  <c r="BF254" i="5"/>
  <c r="BI253" i="5"/>
  <c r="BH253" i="5"/>
  <c r="BG253" i="5"/>
  <c r="BE253" i="5"/>
  <c r="T253" i="5"/>
  <c r="T252" i="5"/>
  <c r="R253" i="5"/>
  <c r="P253" i="5"/>
  <c r="P252" i="5"/>
  <c r="BK253" i="5"/>
  <c r="J253" i="5"/>
  <c r="BF253" i="5" s="1"/>
  <c r="BI251" i="5"/>
  <c r="BH251" i="5"/>
  <c r="BG251" i="5"/>
  <c r="BE251" i="5"/>
  <c r="T251" i="5"/>
  <c r="R251" i="5"/>
  <c r="R249" i="5" s="1"/>
  <c r="P251" i="5"/>
  <c r="BK251" i="5"/>
  <c r="J251" i="5"/>
  <c r="BF251" i="5"/>
  <c r="BI250" i="5"/>
  <c r="BH250" i="5"/>
  <c r="BG250" i="5"/>
  <c r="BE250" i="5"/>
  <c r="T250" i="5"/>
  <c r="T249" i="5"/>
  <c r="R250" i="5"/>
  <c r="P250" i="5"/>
  <c r="P249" i="5"/>
  <c r="BK250" i="5"/>
  <c r="BK249" i="5"/>
  <c r="J249" i="5" s="1"/>
  <c r="J71" i="5" s="1"/>
  <c r="J250" i="5"/>
  <c r="BF250" i="5" s="1"/>
  <c r="BI247" i="5"/>
  <c r="BH247" i="5"/>
  <c r="BG247" i="5"/>
  <c r="BE247" i="5"/>
  <c r="T247" i="5"/>
  <c r="R247" i="5"/>
  <c r="P247" i="5"/>
  <c r="BK247" i="5"/>
  <c r="J247" i="5"/>
  <c r="BF247" i="5"/>
  <c r="BI245" i="5"/>
  <c r="BH245" i="5"/>
  <c r="BG245" i="5"/>
  <c r="BE245" i="5"/>
  <c r="T245" i="5"/>
  <c r="R245" i="5"/>
  <c r="P245" i="5"/>
  <c r="BK245" i="5"/>
  <c r="J245" i="5"/>
  <c r="BF245" i="5"/>
  <c r="BI243" i="5"/>
  <c r="BH243" i="5"/>
  <c r="BG243" i="5"/>
  <c r="BE243" i="5"/>
  <c r="T243" i="5"/>
  <c r="R243" i="5"/>
  <c r="P243" i="5"/>
  <c r="BK243" i="5"/>
  <c r="J243" i="5"/>
  <c r="BF243" i="5"/>
  <c r="BI242" i="5"/>
  <c r="BH242" i="5"/>
  <c r="BG242" i="5"/>
  <c r="BE242" i="5"/>
  <c r="T242" i="5"/>
  <c r="R242" i="5"/>
  <c r="P242" i="5"/>
  <c r="BK242" i="5"/>
  <c r="J242" i="5"/>
  <c r="BF242" i="5"/>
  <c r="BI241" i="5"/>
  <c r="BH241" i="5"/>
  <c r="BG241" i="5"/>
  <c r="BE241" i="5"/>
  <c r="T241" i="5"/>
  <c r="R241" i="5"/>
  <c r="P241" i="5"/>
  <c r="BK241" i="5"/>
  <c r="J241" i="5"/>
  <c r="BF241" i="5"/>
  <c r="BI239" i="5"/>
  <c r="BH239" i="5"/>
  <c r="BG239" i="5"/>
  <c r="BE239" i="5"/>
  <c r="T239" i="5"/>
  <c r="R239" i="5"/>
  <c r="P239" i="5"/>
  <c r="BK239" i="5"/>
  <c r="J239" i="5"/>
  <c r="BF239" i="5"/>
  <c r="BI237" i="5"/>
  <c r="BH237" i="5"/>
  <c r="BG237" i="5"/>
  <c r="BE237" i="5"/>
  <c r="T237" i="5"/>
  <c r="R237" i="5"/>
  <c r="P237" i="5"/>
  <c r="BK237" i="5"/>
  <c r="J237" i="5"/>
  <c r="BF237" i="5"/>
  <c r="BI236" i="5"/>
  <c r="BH236" i="5"/>
  <c r="BG236" i="5"/>
  <c r="BE236" i="5"/>
  <c r="T236" i="5"/>
  <c r="R236" i="5"/>
  <c r="P236" i="5"/>
  <c r="BK236" i="5"/>
  <c r="J236" i="5"/>
  <c r="BF236" i="5"/>
  <c r="BI234" i="5"/>
  <c r="BH234" i="5"/>
  <c r="BG234" i="5"/>
  <c r="BE234" i="5"/>
  <c r="T234" i="5"/>
  <c r="R234" i="5"/>
  <c r="P234" i="5"/>
  <c r="BK234" i="5"/>
  <c r="J234" i="5"/>
  <c r="BF234" i="5"/>
  <c r="BI233" i="5"/>
  <c r="BH233" i="5"/>
  <c r="BG233" i="5"/>
  <c r="BE233" i="5"/>
  <c r="T233" i="5"/>
  <c r="R233" i="5"/>
  <c r="P233" i="5"/>
  <c r="BK233" i="5"/>
  <c r="J233" i="5"/>
  <c r="BF233" i="5"/>
  <c r="BI232" i="5"/>
  <c r="BH232" i="5"/>
  <c r="BG232" i="5"/>
  <c r="BE232" i="5"/>
  <c r="T232" i="5"/>
  <c r="R232" i="5"/>
  <c r="P232" i="5"/>
  <c r="BK232" i="5"/>
  <c r="J232" i="5"/>
  <c r="BF232" i="5"/>
  <c r="BI231" i="5"/>
  <c r="BH231" i="5"/>
  <c r="BG231" i="5"/>
  <c r="BE231" i="5"/>
  <c r="T231" i="5"/>
  <c r="R231" i="5"/>
  <c r="P231" i="5"/>
  <c r="BK231" i="5"/>
  <c r="J231" i="5"/>
  <c r="BF231" i="5"/>
  <c r="BI230" i="5"/>
  <c r="BH230" i="5"/>
  <c r="BG230" i="5"/>
  <c r="BE230" i="5"/>
  <c r="T230" i="5"/>
  <c r="R230" i="5"/>
  <c r="P230" i="5"/>
  <c r="BK230" i="5"/>
  <c r="J230" i="5"/>
  <c r="BF230" i="5"/>
  <c r="BI229" i="5"/>
  <c r="BH229" i="5"/>
  <c r="BG229" i="5"/>
  <c r="BE229" i="5"/>
  <c r="T229" i="5"/>
  <c r="R229" i="5"/>
  <c r="P229" i="5"/>
  <c r="BK229" i="5"/>
  <c r="J229" i="5"/>
  <c r="BF229" i="5"/>
  <c r="BI228" i="5"/>
  <c r="BH228" i="5"/>
  <c r="BG228" i="5"/>
  <c r="BE228" i="5"/>
  <c r="T228" i="5"/>
  <c r="R228" i="5"/>
  <c r="P228" i="5"/>
  <c r="BK228" i="5"/>
  <c r="J228" i="5"/>
  <c r="BF228" i="5"/>
  <c r="BI227" i="5"/>
  <c r="BH227" i="5"/>
  <c r="BG227" i="5"/>
  <c r="BE227" i="5"/>
  <c r="T227" i="5"/>
  <c r="R227" i="5"/>
  <c r="P227" i="5"/>
  <c r="BK227" i="5"/>
  <c r="J227" i="5"/>
  <c r="BF227" i="5"/>
  <c r="BI226" i="5"/>
  <c r="BH226" i="5"/>
  <c r="BG226" i="5"/>
  <c r="BE226" i="5"/>
  <c r="T226" i="5"/>
  <c r="R226" i="5"/>
  <c r="P226" i="5"/>
  <c r="BK226" i="5"/>
  <c r="J226" i="5"/>
  <c r="BF226" i="5"/>
  <c r="BI225" i="5"/>
  <c r="BH225" i="5"/>
  <c r="BG225" i="5"/>
  <c r="BE225" i="5"/>
  <c r="T225" i="5"/>
  <c r="R225" i="5"/>
  <c r="P225" i="5"/>
  <c r="BK225" i="5"/>
  <c r="J225" i="5"/>
  <c r="BF225" i="5"/>
  <c r="BI224" i="5"/>
  <c r="BH224" i="5"/>
  <c r="BG224" i="5"/>
  <c r="BE224" i="5"/>
  <c r="T224" i="5"/>
  <c r="R224" i="5"/>
  <c r="P224" i="5"/>
  <c r="BK224" i="5"/>
  <c r="J224" i="5"/>
  <c r="BF224" i="5"/>
  <c r="BI222" i="5"/>
  <c r="BH222" i="5"/>
  <c r="BG222" i="5"/>
  <c r="BE222" i="5"/>
  <c r="T222" i="5"/>
  <c r="R222" i="5"/>
  <c r="P222" i="5"/>
  <c r="BK222" i="5"/>
  <c r="J222" i="5"/>
  <c r="BF222" i="5"/>
  <c r="BI221" i="5"/>
  <c r="BH221" i="5"/>
  <c r="BG221" i="5"/>
  <c r="BE221" i="5"/>
  <c r="T221" i="5"/>
  <c r="R221" i="5"/>
  <c r="P221" i="5"/>
  <c r="BK221" i="5"/>
  <c r="J221" i="5"/>
  <c r="BF221" i="5"/>
  <c r="BI219" i="5"/>
  <c r="BH219" i="5"/>
  <c r="BG219" i="5"/>
  <c r="BE219" i="5"/>
  <c r="T219" i="5"/>
  <c r="R219" i="5"/>
  <c r="P219" i="5"/>
  <c r="BK219" i="5"/>
  <c r="J219" i="5"/>
  <c r="BF219" i="5"/>
  <c r="BI218" i="5"/>
  <c r="BH218" i="5"/>
  <c r="BG218" i="5"/>
  <c r="BE218" i="5"/>
  <c r="T218" i="5"/>
  <c r="R218" i="5"/>
  <c r="R216" i="5" s="1"/>
  <c r="P218" i="5"/>
  <c r="BK218" i="5"/>
  <c r="BK216" i="5" s="1"/>
  <c r="J216" i="5" s="1"/>
  <c r="J70" i="5" s="1"/>
  <c r="J218" i="5"/>
  <c r="BF218" i="5"/>
  <c r="BI217" i="5"/>
  <c r="BH217" i="5"/>
  <c r="BG217" i="5"/>
  <c r="BE217" i="5"/>
  <c r="T217" i="5"/>
  <c r="T216" i="5"/>
  <c r="R217" i="5"/>
  <c r="P217" i="5"/>
  <c r="P216" i="5"/>
  <c r="BK217" i="5"/>
  <c r="J217" i="5"/>
  <c r="BF217" i="5" s="1"/>
  <c r="BI214" i="5"/>
  <c r="BH214" i="5"/>
  <c r="BG214" i="5"/>
  <c r="BE214" i="5"/>
  <c r="T214" i="5"/>
  <c r="R214" i="5"/>
  <c r="P214" i="5"/>
  <c r="BK214" i="5"/>
  <c r="J214" i="5"/>
  <c r="BF214" i="5"/>
  <c r="BI212" i="5"/>
  <c r="BH212" i="5"/>
  <c r="BG212" i="5"/>
  <c r="BE212" i="5"/>
  <c r="T212" i="5"/>
  <c r="R212" i="5"/>
  <c r="P212" i="5"/>
  <c r="BK212" i="5"/>
  <c r="J212" i="5"/>
  <c r="BF212" i="5"/>
  <c r="BI210" i="5"/>
  <c r="BH210" i="5"/>
  <c r="BG210" i="5"/>
  <c r="BE210" i="5"/>
  <c r="T210" i="5"/>
  <c r="R210" i="5"/>
  <c r="P210" i="5"/>
  <c r="BK210" i="5"/>
  <c r="J210" i="5"/>
  <c r="BF210" i="5"/>
  <c r="BI208" i="5"/>
  <c r="BH208" i="5"/>
  <c r="BG208" i="5"/>
  <c r="BE208" i="5"/>
  <c r="T208" i="5"/>
  <c r="R208" i="5"/>
  <c r="P208" i="5"/>
  <c r="BK208" i="5"/>
  <c r="J208" i="5"/>
  <c r="BF208" i="5"/>
  <c r="BI206" i="5"/>
  <c r="BH206" i="5"/>
  <c r="BG206" i="5"/>
  <c r="BE206" i="5"/>
  <c r="T206" i="5"/>
  <c r="R206" i="5"/>
  <c r="P206" i="5"/>
  <c r="BK206" i="5"/>
  <c r="J206" i="5"/>
  <c r="BF206" i="5"/>
  <c r="BI205" i="5"/>
  <c r="BH205" i="5"/>
  <c r="BG205" i="5"/>
  <c r="BE205" i="5"/>
  <c r="T205" i="5"/>
  <c r="R205" i="5"/>
  <c r="P205" i="5"/>
  <c r="BK205" i="5"/>
  <c r="J205" i="5"/>
  <c r="BF205" i="5"/>
  <c r="BI203" i="5"/>
  <c r="BH203" i="5"/>
  <c r="BG203" i="5"/>
  <c r="BE203" i="5"/>
  <c r="T203" i="5"/>
  <c r="R203" i="5"/>
  <c r="P203" i="5"/>
  <c r="BK203" i="5"/>
  <c r="J203" i="5"/>
  <c r="BF203" i="5"/>
  <c r="BI201" i="5"/>
  <c r="BH201" i="5"/>
  <c r="BG201" i="5"/>
  <c r="BE201" i="5"/>
  <c r="T201" i="5"/>
  <c r="R201" i="5"/>
  <c r="P201" i="5"/>
  <c r="BK201" i="5"/>
  <c r="J201" i="5"/>
  <c r="BF201" i="5"/>
  <c r="BI199" i="5"/>
  <c r="BH199" i="5"/>
  <c r="BG199" i="5"/>
  <c r="BE199" i="5"/>
  <c r="T199" i="5"/>
  <c r="R199" i="5"/>
  <c r="P199" i="5"/>
  <c r="BK199" i="5"/>
  <c r="J199" i="5"/>
  <c r="BF199" i="5"/>
  <c r="BI197" i="5"/>
  <c r="BH197" i="5"/>
  <c r="BG197" i="5"/>
  <c r="BE197" i="5"/>
  <c r="T197" i="5"/>
  <c r="R197" i="5"/>
  <c r="P197" i="5"/>
  <c r="BK197" i="5"/>
  <c r="J197" i="5"/>
  <c r="BF197" i="5"/>
  <c r="BI195" i="5"/>
  <c r="BH195" i="5"/>
  <c r="BG195" i="5"/>
  <c r="BE195" i="5"/>
  <c r="T195" i="5"/>
  <c r="R195" i="5"/>
  <c r="P195" i="5"/>
  <c r="BK195" i="5"/>
  <c r="J195" i="5"/>
  <c r="BF195" i="5"/>
  <c r="BI193" i="5"/>
  <c r="BH193" i="5"/>
  <c r="BG193" i="5"/>
  <c r="BE193" i="5"/>
  <c r="T193" i="5"/>
  <c r="R193" i="5"/>
  <c r="P193" i="5"/>
  <c r="BK193" i="5"/>
  <c r="J193" i="5"/>
  <c r="BF193" i="5"/>
  <c r="BI191" i="5"/>
  <c r="BH191" i="5"/>
  <c r="BG191" i="5"/>
  <c r="BE191" i="5"/>
  <c r="T191" i="5"/>
  <c r="R191" i="5"/>
  <c r="P191" i="5"/>
  <c r="BK191" i="5"/>
  <c r="J191" i="5"/>
  <c r="BF191" i="5"/>
  <c r="BI190" i="5"/>
  <c r="BH190" i="5"/>
  <c r="BG190" i="5"/>
  <c r="BE190" i="5"/>
  <c r="T190" i="5"/>
  <c r="R190" i="5"/>
  <c r="P190" i="5"/>
  <c r="BK190" i="5"/>
  <c r="J190" i="5"/>
  <c r="BF190" i="5"/>
  <c r="BI188" i="5"/>
  <c r="BH188" i="5"/>
  <c r="BG188" i="5"/>
  <c r="BE188" i="5"/>
  <c r="T188" i="5"/>
  <c r="R188" i="5"/>
  <c r="P188" i="5"/>
  <c r="BK188" i="5"/>
  <c r="BK186" i="5" s="1"/>
  <c r="J186" i="5" s="1"/>
  <c r="J69" i="5" s="1"/>
  <c r="J188" i="5"/>
  <c r="BF188" i="5"/>
  <c r="BI187" i="5"/>
  <c r="BH187" i="5"/>
  <c r="BG187" i="5"/>
  <c r="BE187" i="5"/>
  <c r="T187" i="5"/>
  <c r="T186" i="5"/>
  <c r="R187" i="5"/>
  <c r="R186" i="5"/>
  <c r="P187" i="5"/>
  <c r="P186" i="5"/>
  <c r="BK187" i="5"/>
  <c r="J187" i="5"/>
  <c r="BF187" i="5" s="1"/>
  <c r="BI184" i="5"/>
  <c r="BH184" i="5"/>
  <c r="BG184" i="5"/>
  <c r="BE184" i="5"/>
  <c r="T184" i="5"/>
  <c r="R184" i="5"/>
  <c r="P184" i="5"/>
  <c r="BK184" i="5"/>
  <c r="J184" i="5"/>
  <c r="BF184" i="5"/>
  <c r="BI182" i="5"/>
  <c r="BH182" i="5"/>
  <c r="BG182" i="5"/>
  <c r="BE182" i="5"/>
  <c r="T182" i="5"/>
  <c r="R182" i="5"/>
  <c r="P182" i="5"/>
  <c r="BK182" i="5"/>
  <c r="J182" i="5"/>
  <c r="BF182" i="5"/>
  <c r="BI180" i="5"/>
  <c r="BH180" i="5"/>
  <c r="BG180" i="5"/>
  <c r="BE180" i="5"/>
  <c r="T180" i="5"/>
  <c r="R180" i="5"/>
  <c r="P180" i="5"/>
  <c r="BK180" i="5"/>
  <c r="J180" i="5"/>
  <c r="BF180" i="5"/>
  <c r="BI178" i="5"/>
  <c r="BH178" i="5"/>
  <c r="BG178" i="5"/>
  <c r="BE178" i="5"/>
  <c r="T178" i="5"/>
  <c r="R178" i="5"/>
  <c r="P178" i="5"/>
  <c r="BK178" i="5"/>
  <c r="J178" i="5"/>
  <c r="BF178" i="5"/>
  <c r="BI177" i="5"/>
  <c r="BH177" i="5"/>
  <c r="BG177" i="5"/>
  <c r="BE177" i="5"/>
  <c r="T177" i="5"/>
  <c r="R177" i="5"/>
  <c r="P177" i="5"/>
  <c r="BK177" i="5"/>
  <c r="J177" i="5"/>
  <c r="BF177" i="5"/>
  <c r="BI176" i="5"/>
  <c r="BH176" i="5"/>
  <c r="BG176" i="5"/>
  <c r="BE176" i="5"/>
  <c r="T176" i="5"/>
  <c r="R176" i="5"/>
  <c r="P176" i="5"/>
  <c r="BK176" i="5"/>
  <c r="J176" i="5"/>
  <c r="BF176" i="5"/>
  <c r="BI175" i="5"/>
  <c r="BH175" i="5"/>
  <c r="BG175" i="5"/>
  <c r="BE175" i="5"/>
  <c r="T175" i="5"/>
  <c r="R175" i="5"/>
  <c r="P175" i="5"/>
  <c r="BK175" i="5"/>
  <c r="J175" i="5"/>
  <c r="BF175" i="5"/>
  <c r="BI173" i="5"/>
  <c r="BH173" i="5"/>
  <c r="BG173" i="5"/>
  <c r="BE173" i="5"/>
  <c r="T173" i="5"/>
  <c r="R173" i="5"/>
  <c r="P173" i="5"/>
  <c r="BK173" i="5"/>
  <c r="J173" i="5"/>
  <c r="BF173" i="5"/>
  <c r="BI171" i="5"/>
  <c r="BH171" i="5"/>
  <c r="BG171" i="5"/>
  <c r="BE171" i="5"/>
  <c r="T171" i="5"/>
  <c r="R171" i="5"/>
  <c r="P171" i="5"/>
  <c r="BK171" i="5"/>
  <c r="J171" i="5"/>
  <c r="BF171" i="5"/>
  <c r="BI169" i="5"/>
  <c r="BH169" i="5"/>
  <c r="BG169" i="5"/>
  <c r="BE169" i="5"/>
  <c r="T169" i="5"/>
  <c r="R169" i="5"/>
  <c r="P169" i="5"/>
  <c r="BK169" i="5"/>
  <c r="J169" i="5"/>
  <c r="BF169" i="5"/>
  <c r="BI167" i="5"/>
  <c r="BH167" i="5"/>
  <c r="BG167" i="5"/>
  <c r="BE167" i="5"/>
  <c r="T167" i="5"/>
  <c r="R167" i="5"/>
  <c r="P167" i="5"/>
  <c r="BK167" i="5"/>
  <c r="J167" i="5"/>
  <c r="BF167" i="5"/>
  <c r="BI165" i="5"/>
  <c r="BH165" i="5"/>
  <c r="BG165" i="5"/>
  <c r="BE165" i="5"/>
  <c r="T165" i="5"/>
  <c r="R165" i="5"/>
  <c r="P165" i="5"/>
  <c r="BK165" i="5"/>
  <c r="J165" i="5"/>
  <c r="BF165" i="5"/>
  <c r="BI163" i="5"/>
  <c r="BH163" i="5"/>
  <c r="BG163" i="5"/>
  <c r="BE163" i="5"/>
  <c r="T163" i="5"/>
  <c r="R163" i="5"/>
  <c r="R160" i="5" s="1"/>
  <c r="P163" i="5"/>
  <c r="BK163" i="5"/>
  <c r="BK160" i="5" s="1"/>
  <c r="J160" i="5" s="1"/>
  <c r="J68" i="5" s="1"/>
  <c r="J163" i="5"/>
  <c r="BF163" i="5"/>
  <c r="BI161" i="5"/>
  <c r="BH161" i="5"/>
  <c r="BG161" i="5"/>
  <c r="BE161" i="5"/>
  <c r="T161" i="5"/>
  <c r="T160" i="5"/>
  <c r="R161" i="5"/>
  <c r="P161" i="5"/>
  <c r="P160" i="5"/>
  <c r="BK161" i="5"/>
  <c r="J161" i="5"/>
  <c r="BF161" i="5" s="1"/>
  <c r="BI158" i="5"/>
  <c r="BH158" i="5"/>
  <c r="BG158" i="5"/>
  <c r="BE158" i="5"/>
  <c r="T158" i="5"/>
  <c r="R158" i="5"/>
  <c r="P158" i="5"/>
  <c r="BK158" i="5"/>
  <c r="J158" i="5"/>
  <c r="BF158" i="5"/>
  <c r="BI156" i="5"/>
  <c r="BH156" i="5"/>
  <c r="BG156" i="5"/>
  <c r="BE156" i="5"/>
  <c r="T156" i="5"/>
  <c r="R156" i="5"/>
  <c r="P156" i="5"/>
  <c r="BK156" i="5"/>
  <c r="J156" i="5"/>
  <c r="BF156" i="5"/>
  <c r="BI155" i="5"/>
  <c r="BH155" i="5"/>
  <c r="BG155" i="5"/>
  <c r="BE155" i="5"/>
  <c r="T155" i="5"/>
  <c r="R155" i="5"/>
  <c r="P155" i="5"/>
  <c r="BK155" i="5"/>
  <c r="J155" i="5"/>
  <c r="BF155" i="5"/>
  <c r="BI154" i="5"/>
  <c r="BH154" i="5"/>
  <c r="BG154" i="5"/>
  <c r="BE154" i="5"/>
  <c r="T154" i="5"/>
  <c r="R154" i="5"/>
  <c r="P154" i="5"/>
  <c r="BK154" i="5"/>
  <c r="J154" i="5"/>
  <c r="BF154" i="5"/>
  <c r="BI152" i="5"/>
  <c r="BH152" i="5"/>
  <c r="BG152" i="5"/>
  <c r="BE152" i="5"/>
  <c r="T152" i="5"/>
  <c r="T151" i="5"/>
  <c r="T150" i="5" s="1"/>
  <c r="R152" i="5"/>
  <c r="R151" i="5" s="1"/>
  <c r="P152" i="5"/>
  <c r="P151" i="5"/>
  <c r="P150" i="5" s="1"/>
  <c r="BK152" i="5"/>
  <c r="BK151" i="5" s="1"/>
  <c r="J152" i="5"/>
  <c r="BF152" i="5"/>
  <c r="BI148" i="5"/>
  <c r="BH148" i="5"/>
  <c r="BG148" i="5"/>
  <c r="BE148" i="5"/>
  <c r="T148" i="5"/>
  <c r="R148" i="5"/>
  <c r="R145" i="5" s="1"/>
  <c r="P148" i="5"/>
  <c r="BK148" i="5"/>
  <c r="BK145" i="5" s="1"/>
  <c r="J145" i="5" s="1"/>
  <c r="J65" i="5" s="1"/>
  <c r="J148" i="5"/>
  <c r="BF148" i="5"/>
  <c r="BI146" i="5"/>
  <c r="BH146" i="5"/>
  <c r="BG146" i="5"/>
  <c r="BE146" i="5"/>
  <c r="T146" i="5"/>
  <c r="T145" i="5"/>
  <c r="R146" i="5"/>
  <c r="P146" i="5"/>
  <c r="P145" i="5"/>
  <c r="BK146" i="5"/>
  <c r="J146" i="5"/>
  <c r="BF146" i="5" s="1"/>
  <c r="BI143" i="5"/>
  <c r="BH143" i="5"/>
  <c r="BG143" i="5"/>
  <c r="BE143" i="5"/>
  <c r="T143" i="5"/>
  <c r="R143" i="5"/>
  <c r="P143" i="5"/>
  <c r="BK143" i="5"/>
  <c r="J143" i="5"/>
  <c r="BF143" i="5"/>
  <c r="BI141" i="5"/>
  <c r="BH141" i="5"/>
  <c r="BG141" i="5"/>
  <c r="BE141" i="5"/>
  <c r="T141" i="5"/>
  <c r="R141" i="5"/>
  <c r="P141" i="5"/>
  <c r="BK141" i="5"/>
  <c r="J141" i="5"/>
  <c r="BF141" i="5"/>
  <c r="BI139" i="5"/>
  <c r="BH139" i="5"/>
  <c r="BG139" i="5"/>
  <c r="BE139" i="5"/>
  <c r="T139" i="5"/>
  <c r="R139" i="5"/>
  <c r="P139" i="5"/>
  <c r="BK139" i="5"/>
  <c r="BK136" i="5" s="1"/>
  <c r="J136" i="5" s="1"/>
  <c r="J64" i="5" s="1"/>
  <c r="J139" i="5"/>
  <c r="BF139" i="5"/>
  <c r="BI137" i="5"/>
  <c r="BH137" i="5"/>
  <c r="BG137" i="5"/>
  <c r="BE137" i="5"/>
  <c r="T137" i="5"/>
  <c r="T136" i="5"/>
  <c r="R137" i="5"/>
  <c r="R136" i="5"/>
  <c r="P137" i="5"/>
  <c r="P136" i="5"/>
  <c r="BK137" i="5"/>
  <c r="J137" i="5"/>
  <c r="BF137" i="5" s="1"/>
  <c r="BI134" i="5"/>
  <c r="BH134" i="5"/>
  <c r="BG134" i="5"/>
  <c r="BE134" i="5"/>
  <c r="T134" i="5"/>
  <c r="R134" i="5"/>
  <c r="P134" i="5"/>
  <c r="BK134" i="5"/>
  <c r="J134" i="5"/>
  <c r="BF134" i="5"/>
  <c r="BI133" i="5"/>
  <c r="BH133" i="5"/>
  <c r="BG133" i="5"/>
  <c r="BE133" i="5"/>
  <c r="T133" i="5"/>
  <c r="R133" i="5"/>
  <c r="P133" i="5"/>
  <c r="BK133" i="5"/>
  <c r="J133" i="5"/>
  <c r="BF133" i="5"/>
  <c r="BI132" i="5"/>
  <c r="BH132" i="5"/>
  <c r="BG132" i="5"/>
  <c r="BE132" i="5"/>
  <c r="T132" i="5"/>
  <c r="R132" i="5"/>
  <c r="P132" i="5"/>
  <c r="BK132" i="5"/>
  <c r="J132" i="5"/>
  <c r="BF132" i="5"/>
  <c r="BI131" i="5"/>
  <c r="BH131" i="5"/>
  <c r="BG131" i="5"/>
  <c r="BE131" i="5"/>
  <c r="T131" i="5"/>
  <c r="R131" i="5"/>
  <c r="P131" i="5"/>
  <c r="BK131" i="5"/>
  <c r="J131" i="5"/>
  <c r="BF131" i="5"/>
  <c r="BI130" i="5"/>
  <c r="BH130" i="5"/>
  <c r="BG130" i="5"/>
  <c r="BE130" i="5"/>
  <c r="T130" i="5"/>
  <c r="R130" i="5"/>
  <c r="P130" i="5"/>
  <c r="BK130" i="5"/>
  <c r="J130" i="5"/>
  <c r="BF130" i="5"/>
  <c r="BI129" i="5"/>
  <c r="BH129" i="5"/>
  <c r="BG129" i="5"/>
  <c r="BE129" i="5"/>
  <c r="T129" i="5"/>
  <c r="R129" i="5"/>
  <c r="P129" i="5"/>
  <c r="BK129" i="5"/>
  <c r="J129" i="5"/>
  <c r="BF129" i="5"/>
  <c r="BI127" i="5"/>
  <c r="BH127" i="5"/>
  <c r="BG127" i="5"/>
  <c r="BE127" i="5"/>
  <c r="T127" i="5"/>
  <c r="R127" i="5"/>
  <c r="P127" i="5"/>
  <c r="BK127" i="5"/>
  <c r="J127" i="5"/>
  <c r="BF127" i="5"/>
  <c r="BI125" i="5"/>
  <c r="BH125" i="5"/>
  <c r="BG125" i="5"/>
  <c r="BE125" i="5"/>
  <c r="T125" i="5"/>
  <c r="R125" i="5"/>
  <c r="P125" i="5"/>
  <c r="BK125" i="5"/>
  <c r="J125" i="5"/>
  <c r="BF125" i="5"/>
  <c r="BI124" i="5"/>
  <c r="BH124" i="5"/>
  <c r="BG124" i="5"/>
  <c r="BE124" i="5"/>
  <c r="T124" i="5"/>
  <c r="R124" i="5"/>
  <c r="P124" i="5"/>
  <c r="BK124" i="5"/>
  <c r="BK118" i="5" s="1"/>
  <c r="J118" i="5" s="1"/>
  <c r="J63" i="5" s="1"/>
  <c r="J124" i="5"/>
  <c r="BF124" i="5"/>
  <c r="BI123" i="5"/>
  <c r="BH123" i="5"/>
  <c r="BG123" i="5"/>
  <c r="BE123" i="5"/>
  <c r="T123" i="5"/>
  <c r="R123" i="5"/>
  <c r="R118" i="5" s="1"/>
  <c r="P123" i="5"/>
  <c r="BK123" i="5"/>
  <c r="J123" i="5"/>
  <c r="BF123" i="5"/>
  <c r="BI121" i="5"/>
  <c r="BH121" i="5"/>
  <c r="BG121" i="5"/>
  <c r="BE121" i="5"/>
  <c r="T121" i="5"/>
  <c r="R121" i="5"/>
  <c r="P121" i="5"/>
  <c r="BK121" i="5"/>
  <c r="J121" i="5"/>
  <c r="BF121" i="5"/>
  <c r="BI119" i="5"/>
  <c r="BH119" i="5"/>
  <c r="BG119" i="5"/>
  <c r="BE119" i="5"/>
  <c r="T119" i="5"/>
  <c r="T118" i="5"/>
  <c r="R119" i="5"/>
  <c r="P119" i="5"/>
  <c r="P118" i="5"/>
  <c r="BK119" i="5"/>
  <c r="J119" i="5"/>
  <c r="BF119" i="5" s="1"/>
  <c r="BI117" i="5"/>
  <c r="BH117" i="5"/>
  <c r="BG117" i="5"/>
  <c r="BE117" i="5"/>
  <c r="T117" i="5"/>
  <c r="R117" i="5"/>
  <c r="P117" i="5"/>
  <c r="BK117" i="5"/>
  <c r="J117" i="5"/>
  <c r="BF117" i="5"/>
  <c r="BI115" i="5"/>
  <c r="BH115" i="5"/>
  <c r="BG115" i="5"/>
  <c r="BE115" i="5"/>
  <c r="T115" i="5"/>
  <c r="R115" i="5"/>
  <c r="P115" i="5"/>
  <c r="BK115" i="5"/>
  <c r="J115" i="5"/>
  <c r="BF115" i="5"/>
  <c r="BI114" i="5"/>
  <c r="BH114" i="5"/>
  <c r="BG114" i="5"/>
  <c r="BE114" i="5"/>
  <c r="T114" i="5"/>
  <c r="R114" i="5"/>
  <c r="P114" i="5"/>
  <c r="BK114" i="5"/>
  <c r="J114" i="5"/>
  <c r="BF114" i="5"/>
  <c r="BI112" i="5"/>
  <c r="BH112" i="5"/>
  <c r="BG112" i="5"/>
  <c r="BE112" i="5"/>
  <c r="T112" i="5"/>
  <c r="R112" i="5"/>
  <c r="P112" i="5"/>
  <c r="BK112" i="5"/>
  <c r="J112" i="5"/>
  <c r="BF112" i="5"/>
  <c r="BI111" i="5"/>
  <c r="BH111" i="5"/>
  <c r="BG111" i="5"/>
  <c r="BE111" i="5"/>
  <c r="T111" i="5"/>
  <c r="R111" i="5"/>
  <c r="P111" i="5"/>
  <c r="BK111" i="5"/>
  <c r="J111" i="5"/>
  <c r="BF111" i="5"/>
  <c r="BI109" i="5"/>
  <c r="BH109" i="5"/>
  <c r="BG109" i="5"/>
  <c r="BE109" i="5"/>
  <c r="T109" i="5"/>
  <c r="R109" i="5"/>
  <c r="R106" i="5" s="1"/>
  <c r="P109" i="5"/>
  <c r="BK109" i="5"/>
  <c r="BK106" i="5" s="1"/>
  <c r="J106" i="5" s="1"/>
  <c r="J62" i="5" s="1"/>
  <c r="J109" i="5"/>
  <c r="BF109" i="5"/>
  <c r="BI107" i="5"/>
  <c r="BH107" i="5"/>
  <c r="BG107" i="5"/>
  <c r="BE107" i="5"/>
  <c r="T107" i="5"/>
  <c r="T106" i="5"/>
  <c r="R107" i="5"/>
  <c r="P107" i="5"/>
  <c r="P106" i="5"/>
  <c r="BK107" i="5"/>
  <c r="J107" i="5"/>
  <c r="BF107" i="5" s="1"/>
  <c r="BI105" i="5"/>
  <c r="BH105" i="5"/>
  <c r="BG105" i="5"/>
  <c r="BE105" i="5"/>
  <c r="T105" i="5"/>
  <c r="R105" i="5"/>
  <c r="P105" i="5"/>
  <c r="BK105" i="5"/>
  <c r="J105" i="5"/>
  <c r="BF105" i="5"/>
  <c r="BI104" i="5"/>
  <c r="F37" i="5"/>
  <c r="BD58" i="1" s="1"/>
  <c r="BH104" i="5"/>
  <c r="F36" i="5" s="1"/>
  <c r="BC58" i="1" s="1"/>
  <c r="BG104" i="5"/>
  <c r="F35" i="5"/>
  <c r="BB58" i="1" s="1"/>
  <c r="BE104" i="5"/>
  <c r="J33" i="5" s="1"/>
  <c r="AV58" i="1" s="1"/>
  <c r="T104" i="5"/>
  <c r="T103" i="5"/>
  <c r="T102" i="5" s="1"/>
  <c r="T101" i="5" s="1"/>
  <c r="R104" i="5"/>
  <c r="R103" i="5"/>
  <c r="P104" i="5"/>
  <c r="P103" i="5"/>
  <c r="P102" i="5" s="1"/>
  <c r="P101" i="5" s="1"/>
  <c r="AU58" i="1" s="1"/>
  <c r="BK104" i="5"/>
  <c r="BK103" i="5" s="1"/>
  <c r="J104" i="5"/>
  <c r="BF104" i="5" s="1"/>
  <c r="J98" i="5"/>
  <c r="F97" i="5"/>
  <c r="F95" i="5"/>
  <c r="E93" i="5"/>
  <c r="J55" i="5"/>
  <c r="F54" i="5"/>
  <c r="F52" i="5"/>
  <c r="E50" i="5"/>
  <c r="J21" i="5"/>
  <c r="E21" i="5"/>
  <c r="J97" i="5" s="1"/>
  <c r="J54" i="5"/>
  <c r="J20" i="5"/>
  <c r="J18" i="5"/>
  <c r="E18" i="5"/>
  <c r="F98" i="5"/>
  <c r="F55" i="5"/>
  <c r="J17" i="5"/>
  <c r="J12" i="5"/>
  <c r="J95" i="5" s="1"/>
  <c r="E7" i="5"/>
  <c r="E91" i="5" s="1"/>
  <c r="J37" i="4"/>
  <c r="J36" i="4"/>
  <c r="AY57" i="1" s="1"/>
  <c r="J35" i="4"/>
  <c r="AX57" i="1" s="1"/>
  <c r="BI350" i="4"/>
  <c r="BH350" i="4"/>
  <c r="BG350" i="4"/>
  <c r="BE350" i="4"/>
  <c r="T350" i="4"/>
  <c r="R350" i="4"/>
  <c r="P350" i="4"/>
  <c r="BK350" i="4"/>
  <c r="J350" i="4"/>
  <c r="BF350" i="4" s="1"/>
  <c r="BI349" i="4"/>
  <c r="BH349" i="4"/>
  <c r="BG349" i="4"/>
  <c r="BE349" i="4"/>
  <c r="T349" i="4"/>
  <c r="R349" i="4"/>
  <c r="P349" i="4"/>
  <c r="BK349" i="4"/>
  <c r="J349" i="4"/>
  <c r="BF349" i="4"/>
  <c r="BI347" i="4"/>
  <c r="BH347" i="4"/>
  <c r="BG347" i="4"/>
  <c r="BE347" i="4"/>
  <c r="T347" i="4"/>
  <c r="R347" i="4"/>
  <c r="P347" i="4"/>
  <c r="BK347" i="4"/>
  <c r="J347" i="4"/>
  <c r="BF347" i="4" s="1"/>
  <c r="BI346" i="4"/>
  <c r="BH346" i="4"/>
  <c r="BG346" i="4"/>
  <c r="BE346" i="4"/>
  <c r="T346" i="4"/>
  <c r="T345" i="4"/>
  <c r="R346" i="4"/>
  <c r="R345" i="4" s="1"/>
  <c r="P346" i="4"/>
  <c r="P345" i="4" s="1"/>
  <c r="BK346" i="4"/>
  <c r="BK345" i="4" s="1"/>
  <c r="J345" i="4" s="1"/>
  <c r="J81" i="4" s="1"/>
  <c r="J346" i="4"/>
  <c r="BF346" i="4" s="1"/>
  <c r="BI344" i="4"/>
  <c r="BH344" i="4"/>
  <c r="BG344" i="4"/>
  <c r="BE344" i="4"/>
  <c r="T344" i="4"/>
  <c r="R344" i="4"/>
  <c r="P344" i="4"/>
  <c r="BK344" i="4"/>
  <c r="J344" i="4"/>
  <c r="BF344" i="4" s="1"/>
  <c r="BI343" i="4"/>
  <c r="BH343" i="4"/>
  <c r="BG343" i="4"/>
  <c r="BE343" i="4"/>
  <c r="T343" i="4"/>
  <c r="R343" i="4"/>
  <c r="P343" i="4"/>
  <c r="BK343" i="4"/>
  <c r="J343" i="4"/>
  <c r="BF343" i="4" s="1"/>
  <c r="BI342" i="4"/>
  <c r="BH342" i="4"/>
  <c r="BG342" i="4"/>
  <c r="BE342" i="4"/>
  <c r="T342" i="4"/>
  <c r="T341" i="4" s="1"/>
  <c r="R342" i="4"/>
  <c r="R341" i="4" s="1"/>
  <c r="P342" i="4"/>
  <c r="P341" i="4"/>
  <c r="BK342" i="4"/>
  <c r="BK341" i="4" s="1"/>
  <c r="J341" i="4" s="1"/>
  <c r="J80" i="4" s="1"/>
  <c r="J342" i="4"/>
  <c r="BF342" i="4"/>
  <c r="BI339" i="4"/>
  <c r="BH339" i="4"/>
  <c r="BG339" i="4"/>
  <c r="BE339" i="4"/>
  <c r="T339" i="4"/>
  <c r="R339" i="4"/>
  <c r="P339" i="4"/>
  <c r="BK339" i="4"/>
  <c r="J339" i="4"/>
  <c r="BF339" i="4"/>
  <c r="BI337" i="4"/>
  <c r="BH337" i="4"/>
  <c r="BG337" i="4"/>
  <c r="BE337" i="4"/>
  <c r="T337" i="4"/>
  <c r="R337" i="4"/>
  <c r="P337" i="4"/>
  <c r="BK337" i="4"/>
  <c r="J337" i="4"/>
  <c r="BF337" i="4" s="1"/>
  <c r="BI336" i="4"/>
  <c r="BH336" i="4"/>
  <c r="BG336" i="4"/>
  <c r="BE336" i="4"/>
  <c r="T336" i="4"/>
  <c r="R336" i="4"/>
  <c r="P336" i="4"/>
  <c r="BK336" i="4"/>
  <c r="J336" i="4"/>
  <c r="BF336" i="4" s="1"/>
  <c r="BI334" i="4"/>
  <c r="BH334" i="4"/>
  <c r="BG334" i="4"/>
  <c r="BE334" i="4"/>
  <c r="T334" i="4"/>
  <c r="R334" i="4"/>
  <c r="P334" i="4"/>
  <c r="BK334" i="4"/>
  <c r="J334" i="4"/>
  <c r="BF334" i="4" s="1"/>
  <c r="BI332" i="4"/>
  <c r="BH332" i="4"/>
  <c r="BG332" i="4"/>
  <c r="BE332" i="4"/>
  <c r="T332" i="4"/>
  <c r="R332" i="4"/>
  <c r="P332" i="4"/>
  <c r="BK332" i="4"/>
  <c r="J332" i="4"/>
  <c r="BF332" i="4"/>
  <c r="BI331" i="4"/>
  <c r="BH331" i="4"/>
  <c r="BG331" i="4"/>
  <c r="BE331" i="4"/>
  <c r="T331" i="4"/>
  <c r="T330" i="4" s="1"/>
  <c r="R331" i="4"/>
  <c r="R330" i="4"/>
  <c r="P331" i="4"/>
  <c r="P330" i="4" s="1"/>
  <c r="BK331" i="4"/>
  <c r="J331" i="4"/>
  <c r="BF331" i="4"/>
  <c r="BI328" i="4"/>
  <c r="BH328" i="4"/>
  <c r="BG328" i="4"/>
  <c r="BE328" i="4"/>
  <c r="T328" i="4"/>
  <c r="R328" i="4"/>
  <c r="P328" i="4"/>
  <c r="BK328" i="4"/>
  <c r="J328" i="4"/>
  <c r="BF328" i="4" s="1"/>
  <c r="BI326" i="4"/>
  <c r="BH326" i="4"/>
  <c r="BG326" i="4"/>
  <c r="BE326" i="4"/>
  <c r="T326" i="4"/>
  <c r="R326" i="4"/>
  <c r="P326" i="4"/>
  <c r="BK326" i="4"/>
  <c r="J326" i="4"/>
  <c r="BF326" i="4" s="1"/>
  <c r="BI325" i="4"/>
  <c r="BH325" i="4"/>
  <c r="BG325" i="4"/>
  <c r="BE325" i="4"/>
  <c r="T325" i="4"/>
  <c r="R325" i="4"/>
  <c r="P325" i="4"/>
  <c r="BK325" i="4"/>
  <c r="J325" i="4"/>
  <c r="BF325" i="4" s="1"/>
  <c r="BI323" i="4"/>
  <c r="BH323" i="4"/>
  <c r="BG323" i="4"/>
  <c r="BE323" i="4"/>
  <c r="T323" i="4"/>
  <c r="R323" i="4"/>
  <c r="P323" i="4"/>
  <c r="BK323" i="4"/>
  <c r="J323" i="4"/>
  <c r="BF323" i="4"/>
  <c r="BI322" i="4"/>
  <c r="BH322" i="4"/>
  <c r="BG322" i="4"/>
  <c r="BE322" i="4"/>
  <c r="T322" i="4"/>
  <c r="R322" i="4"/>
  <c r="P322" i="4"/>
  <c r="BK322" i="4"/>
  <c r="J322" i="4"/>
  <c r="BF322" i="4" s="1"/>
  <c r="BI320" i="4"/>
  <c r="BH320" i="4"/>
  <c r="BG320" i="4"/>
  <c r="BE320" i="4"/>
  <c r="T320" i="4"/>
  <c r="R320" i="4"/>
  <c r="R315" i="4" s="1"/>
  <c r="P320" i="4"/>
  <c r="BK320" i="4"/>
  <c r="J320" i="4"/>
  <c r="BF320" i="4" s="1"/>
  <c r="BI318" i="4"/>
  <c r="BH318" i="4"/>
  <c r="BG318" i="4"/>
  <c r="BE318" i="4"/>
  <c r="T318" i="4"/>
  <c r="R318" i="4"/>
  <c r="P318" i="4"/>
  <c r="BK318" i="4"/>
  <c r="J318" i="4"/>
  <c r="BF318" i="4" s="1"/>
  <c r="BI317" i="4"/>
  <c r="BH317" i="4"/>
  <c r="BG317" i="4"/>
  <c r="BE317" i="4"/>
  <c r="T317" i="4"/>
  <c r="R317" i="4"/>
  <c r="P317" i="4"/>
  <c r="BK317" i="4"/>
  <c r="J317" i="4"/>
  <c r="BF317" i="4"/>
  <c r="BI316" i="4"/>
  <c r="BH316" i="4"/>
  <c r="BG316" i="4"/>
  <c r="BE316" i="4"/>
  <c r="T316" i="4"/>
  <c r="T315" i="4" s="1"/>
  <c r="R316" i="4"/>
  <c r="P316" i="4"/>
  <c r="P315" i="4" s="1"/>
  <c r="BK316" i="4"/>
  <c r="J316" i="4"/>
  <c r="BF316" i="4" s="1"/>
  <c r="BI313" i="4"/>
  <c r="BH313" i="4"/>
  <c r="BG313" i="4"/>
  <c r="BE313" i="4"/>
  <c r="T313" i="4"/>
  <c r="R313" i="4"/>
  <c r="P313" i="4"/>
  <c r="BK313" i="4"/>
  <c r="J313" i="4"/>
  <c r="BF313" i="4" s="1"/>
  <c r="BI311" i="4"/>
  <c r="BH311" i="4"/>
  <c r="BG311" i="4"/>
  <c r="BE311" i="4"/>
  <c r="T311" i="4"/>
  <c r="R311" i="4"/>
  <c r="P311" i="4"/>
  <c r="BK311" i="4"/>
  <c r="J311" i="4"/>
  <c r="BF311" i="4" s="1"/>
  <c r="BI309" i="4"/>
  <c r="BH309" i="4"/>
  <c r="BG309" i="4"/>
  <c r="BE309" i="4"/>
  <c r="T309" i="4"/>
  <c r="R309" i="4"/>
  <c r="P309" i="4"/>
  <c r="BK309" i="4"/>
  <c r="J309" i="4"/>
  <c r="BF309" i="4" s="1"/>
  <c r="BI308" i="4"/>
  <c r="BH308" i="4"/>
  <c r="BG308" i="4"/>
  <c r="BE308" i="4"/>
  <c r="T308" i="4"/>
  <c r="R308" i="4"/>
  <c r="R304" i="4" s="1"/>
  <c r="P308" i="4"/>
  <c r="BK308" i="4"/>
  <c r="J308" i="4"/>
  <c r="BF308" i="4"/>
  <c r="BI307" i="4"/>
  <c r="BH307" i="4"/>
  <c r="BG307" i="4"/>
  <c r="BE307" i="4"/>
  <c r="T307" i="4"/>
  <c r="R307" i="4"/>
  <c r="P307" i="4"/>
  <c r="BK307" i="4"/>
  <c r="J307" i="4"/>
  <c r="BF307" i="4"/>
  <c r="BI305" i="4"/>
  <c r="BH305" i="4"/>
  <c r="BG305" i="4"/>
  <c r="BE305" i="4"/>
  <c r="T305" i="4"/>
  <c r="T304" i="4"/>
  <c r="R305" i="4"/>
  <c r="P305" i="4"/>
  <c r="P304" i="4" s="1"/>
  <c r="BK305" i="4"/>
  <c r="J305" i="4"/>
  <c r="BF305" i="4" s="1"/>
  <c r="BI302" i="4"/>
  <c r="BH302" i="4"/>
  <c r="BG302" i="4"/>
  <c r="BE302" i="4"/>
  <c r="T302" i="4"/>
  <c r="R302" i="4"/>
  <c r="P302" i="4"/>
  <c r="BK302" i="4"/>
  <c r="J302" i="4"/>
  <c r="BF302" i="4" s="1"/>
  <c r="BI300" i="4"/>
  <c r="BH300" i="4"/>
  <c r="BG300" i="4"/>
  <c r="BE300" i="4"/>
  <c r="T300" i="4"/>
  <c r="R300" i="4"/>
  <c r="P300" i="4"/>
  <c r="BK300" i="4"/>
  <c r="J300" i="4"/>
  <c r="BF300" i="4" s="1"/>
  <c r="BI299" i="4"/>
  <c r="BH299" i="4"/>
  <c r="BG299" i="4"/>
  <c r="BE299" i="4"/>
  <c r="T299" i="4"/>
  <c r="R299" i="4"/>
  <c r="R294" i="4" s="1"/>
  <c r="P299" i="4"/>
  <c r="BK299" i="4"/>
  <c r="J299" i="4"/>
  <c r="BF299" i="4"/>
  <c r="BI297" i="4"/>
  <c r="BH297" i="4"/>
  <c r="BG297" i="4"/>
  <c r="BE297" i="4"/>
  <c r="T297" i="4"/>
  <c r="R297" i="4"/>
  <c r="P297" i="4"/>
  <c r="BK297" i="4"/>
  <c r="J297" i="4"/>
  <c r="BF297" i="4"/>
  <c r="BI295" i="4"/>
  <c r="BH295" i="4"/>
  <c r="BG295" i="4"/>
  <c r="BE295" i="4"/>
  <c r="T295" i="4"/>
  <c r="T294" i="4"/>
  <c r="R295" i="4"/>
  <c r="P295" i="4"/>
  <c r="P294" i="4" s="1"/>
  <c r="BK295" i="4"/>
  <c r="J295" i="4"/>
  <c r="BF295" i="4" s="1"/>
  <c r="BI292" i="4"/>
  <c r="BH292" i="4"/>
  <c r="BG292" i="4"/>
  <c r="BE292" i="4"/>
  <c r="T292" i="4"/>
  <c r="R292" i="4"/>
  <c r="P292" i="4"/>
  <c r="BK292" i="4"/>
  <c r="J292" i="4"/>
  <c r="BF292" i="4" s="1"/>
  <c r="BI290" i="4"/>
  <c r="BH290" i="4"/>
  <c r="BG290" i="4"/>
  <c r="BE290" i="4"/>
  <c r="T290" i="4"/>
  <c r="R290" i="4"/>
  <c r="P290" i="4"/>
  <c r="BK290" i="4"/>
  <c r="J290" i="4"/>
  <c r="BF290" i="4" s="1"/>
  <c r="BI289" i="4"/>
  <c r="BH289" i="4"/>
  <c r="BG289" i="4"/>
  <c r="BE289" i="4"/>
  <c r="T289" i="4"/>
  <c r="R289" i="4"/>
  <c r="P289" i="4"/>
  <c r="BK289" i="4"/>
  <c r="J289" i="4"/>
  <c r="BF289" i="4"/>
  <c r="BI288" i="4"/>
  <c r="BH288" i="4"/>
  <c r="BG288" i="4"/>
  <c r="BE288" i="4"/>
  <c r="T288" i="4"/>
  <c r="R288" i="4"/>
  <c r="P288" i="4"/>
  <c r="BK288" i="4"/>
  <c r="J288" i="4"/>
  <c r="BF288" i="4"/>
  <c r="BI287" i="4"/>
  <c r="BH287" i="4"/>
  <c r="BG287" i="4"/>
  <c r="BE287" i="4"/>
  <c r="T287" i="4"/>
  <c r="R287" i="4"/>
  <c r="P287" i="4"/>
  <c r="BK287" i="4"/>
  <c r="J287" i="4"/>
  <c r="BF287" i="4" s="1"/>
  <c r="BI286" i="4"/>
  <c r="BH286" i="4"/>
  <c r="BG286" i="4"/>
  <c r="BE286" i="4"/>
  <c r="T286" i="4"/>
  <c r="R286" i="4"/>
  <c r="P286" i="4"/>
  <c r="BK286" i="4"/>
  <c r="J286" i="4"/>
  <c r="BF286" i="4" s="1"/>
  <c r="BI285" i="4"/>
  <c r="BH285" i="4"/>
  <c r="BG285" i="4"/>
  <c r="BE285" i="4"/>
  <c r="T285" i="4"/>
  <c r="T284" i="4" s="1"/>
  <c r="R285" i="4"/>
  <c r="P285" i="4"/>
  <c r="P284" i="4"/>
  <c r="BK285" i="4"/>
  <c r="J285" i="4"/>
  <c r="BF285" i="4"/>
  <c r="BI282" i="4"/>
  <c r="BH282" i="4"/>
  <c r="BG282" i="4"/>
  <c r="BE282" i="4"/>
  <c r="T282" i="4"/>
  <c r="R282" i="4"/>
  <c r="P282" i="4"/>
  <c r="BK282" i="4"/>
  <c r="J282" i="4"/>
  <c r="BF282" i="4"/>
  <c r="BI280" i="4"/>
  <c r="BH280" i="4"/>
  <c r="BG280" i="4"/>
  <c r="BE280" i="4"/>
  <c r="T280" i="4"/>
  <c r="R280" i="4"/>
  <c r="P280" i="4"/>
  <c r="BK280" i="4"/>
  <c r="J280" i="4"/>
  <c r="BF280" i="4"/>
  <c r="BI279" i="4"/>
  <c r="BH279" i="4"/>
  <c r="BG279" i="4"/>
  <c r="BE279" i="4"/>
  <c r="T279" i="4"/>
  <c r="R279" i="4"/>
  <c r="P279" i="4"/>
  <c r="BK279" i="4"/>
  <c r="J279" i="4"/>
  <c r="BF279" i="4" s="1"/>
  <c r="BI278" i="4"/>
  <c r="BH278" i="4"/>
  <c r="BG278" i="4"/>
  <c r="BE278" i="4"/>
  <c r="T278" i="4"/>
  <c r="R278" i="4"/>
  <c r="P278" i="4"/>
  <c r="BK278" i="4"/>
  <c r="J278" i="4"/>
  <c r="BF278" i="4" s="1"/>
  <c r="BI277" i="4"/>
  <c r="BH277" i="4"/>
  <c r="BG277" i="4"/>
  <c r="BE277" i="4"/>
  <c r="T277" i="4"/>
  <c r="R277" i="4"/>
  <c r="P277" i="4"/>
  <c r="BK277" i="4"/>
  <c r="J277" i="4"/>
  <c r="BF277" i="4"/>
  <c r="BI276" i="4"/>
  <c r="BH276" i="4"/>
  <c r="BG276" i="4"/>
  <c r="BE276" i="4"/>
  <c r="T276" i="4"/>
  <c r="R276" i="4"/>
  <c r="P276" i="4"/>
  <c r="BK276" i="4"/>
  <c r="J276" i="4"/>
  <c r="BF276" i="4"/>
  <c r="BI275" i="4"/>
  <c r="BH275" i="4"/>
  <c r="BG275" i="4"/>
  <c r="BE275" i="4"/>
  <c r="T275" i="4"/>
  <c r="R275" i="4"/>
  <c r="P275" i="4"/>
  <c r="BK275" i="4"/>
  <c r="J275" i="4"/>
  <c r="BF275" i="4" s="1"/>
  <c r="BI274" i="4"/>
  <c r="BH274" i="4"/>
  <c r="BG274" i="4"/>
  <c r="BE274" i="4"/>
  <c r="T274" i="4"/>
  <c r="R274" i="4"/>
  <c r="P274" i="4"/>
  <c r="BK274" i="4"/>
  <c r="J274" i="4"/>
  <c r="BF274" i="4" s="1"/>
  <c r="BI273" i="4"/>
  <c r="BH273" i="4"/>
  <c r="BG273" i="4"/>
  <c r="BE273" i="4"/>
  <c r="T273" i="4"/>
  <c r="R273" i="4"/>
  <c r="R270" i="4" s="1"/>
  <c r="P273" i="4"/>
  <c r="BK273" i="4"/>
  <c r="J273" i="4"/>
  <c r="BF273" i="4"/>
  <c r="BI272" i="4"/>
  <c r="BH272" i="4"/>
  <c r="BG272" i="4"/>
  <c r="BE272" i="4"/>
  <c r="T272" i="4"/>
  <c r="R272" i="4"/>
  <c r="P272" i="4"/>
  <c r="BK272" i="4"/>
  <c r="J272" i="4"/>
  <c r="BF272" i="4"/>
  <c r="BI271" i="4"/>
  <c r="BH271" i="4"/>
  <c r="BG271" i="4"/>
  <c r="BE271" i="4"/>
  <c r="T271" i="4"/>
  <c r="T270" i="4"/>
  <c r="R271" i="4"/>
  <c r="P271" i="4"/>
  <c r="P270" i="4" s="1"/>
  <c r="BK271" i="4"/>
  <c r="BK270" i="4" s="1"/>
  <c r="J270" i="4" s="1"/>
  <c r="J74" i="4" s="1"/>
  <c r="J271" i="4"/>
  <c r="BF271" i="4" s="1"/>
  <c r="BI268" i="4"/>
  <c r="BH268" i="4"/>
  <c r="BG268" i="4"/>
  <c r="BE268" i="4"/>
  <c r="T268" i="4"/>
  <c r="R268" i="4"/>
  <c r="P268" i="4"/>
  <c r="BK268" i="4"/>
  <c r="J268" i="4"/>
  <c r="BF268" i="4" s="1"/>
  <c r="BI266" i="4"/>
  <c r="BH266" i="4"/>
  <c r="BG266" i="4"/>
  <c r="BE266" i="4"/>
  <c r="T266" i="4"/>
  <c r="R266" i="4"/>
  <c r="P266" i="4"/>
  <c r="BK266" i="4"/>
  <c r="J266" i="4"/>
  <c r="BF266" i="4" s="1"/>
  <c r="BI265" i="4"/>
  <c r="BH265" i="4"/>
  <c r="BG265" i="4"/>
  <c r="BE265" i="4"/>
  <c r="T265" i="4"/>
  <c r="R265" i="4"/>
  <c r="P265" i="4"/>
  <c r="BK265" i="4"/>
  <c r="J265" i="4"/>
  <c r="BF265" i="4"/>
  <c r="BI263" i="4"/>
  <c r="BH263" i="4"/>
  <c r="BG263" i="4"/>
  <c r="BE263" i="4"/>
  <c r="T263" i="4"/>
  <c r="T258" i="4" s="1"/>
  <c r="R263" i="4"/>
  <c r="P263" i="4"/>
  <c r="BK263" i="4"/>
  <c r="J263" i="4"/>
  <c r="BF263" i="4"/>
  <c r="BI261" i="4"/>
  <c r="BH261" i="4"/>
  <c r="BG261" i="4"/>
  <c r="BE261" i="4"/>
  <c r="T261" i="4"/>
  <c r="R261" i="4"/>
  <c r="P261" i="4"/>
  <c r="BK261" i="4"/>
  <c r="J261" i="4"/>
  <c r="BF261" i="4"/>
  <c r="BI260" i="4"/>
  <c r="BH260" i="4"/>
  <c r="BG260" i="4"/>
  <c r="BE260" i="4"/>
  <c r="T260" i="4"/>
  <c r="R260" i="4"/>
  <c r="P260" i="4"/>
  <c r="BK260" i="4"/>
  <c r="J260" i="4"/>
  <c r="BF260" i="4" s="1"/>
  <c r="BI259" i="4"/>
  <c r="BH259" i="4"/>
  <c r="BG259" i="4"/>
  <c r="BE259" i="4"/>
  <c r="T259" i="4"/>
  <c r="R259" i="4"/>
  <c r="R258" i="4" s="1"/>
  <c r="P259" i="4"/>
  <c r="P258" i="4"/>
  <c r="BK259" i="4"/>
  <c r="J259" i="4"/>
  <c r="BF259" i="4"/>
  <c r="BI256" i="4"/>
  <c r="BH256" i="4"/>
  <c r="BG256" i="4"/>
  <c r="BE256" i="4"/>
  <c r="T256" i="4"/>
  <c r="R256" i="4"/>
  <c r="P256" i="4"/>
  <c r="BK256" i="4"/>
  <c r="J256" i="4"/>
  <c r="BF256" i="4"/>
  <c r="BI255" i="4"/>
  <c r="BH255" i="4"/>
  <c r="BG255" i="4"/>
  <c r="BE255" i="4"/>
  <c r="T255" i="4"/>
  <c r="T252" i="4" s="1"/>
  <c r="R255" i="4"/>
  <c r="P255" i="4"/>
  <c r="BK255" i="4"/>
  <c r="J255" i="4"/>
  <c r="BF255" i="4"/>
  <c r="BI254" i="4"/>
  <c r="BH254" i="4"/>
  <c r="BG254" i="4"/>
  <c r="BE254" i="4"/>
  <c r="T254" i="4"/>
  <c r="R254" i="4"/>
  <c r="R252" i="4" s="1"/>
  <c r="P254" i="4"/>
  <c r="BK254" i="4"/>
  <c r="J254" i="4"/>
  <c r="BF254" i="4"/>
  <c r="BI253" i="4"/>
  <c r="BH253" i="4"/>
  <c r="BG253" i="4"/>
  <c r="BE253" i="4"/>
  <c r="T253" i="4"/>
  <c r="R253" i="4"/>
  <c r="P253" i="4"/>
  <c r="BK253" i="4"/>
  <c r="BK252" i="4"/>
  <c r="J252" i="4" s="1"/>
  <c r="J72" i="4" s="1"/>
  <c r="J253" i="4"/>
  <c r="BF253" i="4"/>
  <c r="BI251" i="4"/>
  <c r="BH251" i="4"/>
  <c r="BG251" i="4"/>
  <c r="BE251" i="4"/>
  <c r="T251" i="4"/>
  <c r="R251" i="4"/>
  <c r="P251" i="4"/>
  <c r="BK251" i="4"/>
  <c r="BK249" i="4" s="1"/>
  <c r="J249" i="4" s="1"/>
  <c r="J71" i="4" s="1"/>
  <c r="J251" i="4"/>
  <c r="BF251" i="4" s="1"/>
  <c r="BI250" i="4"/>
  <c r="BH250" i="4"/>
  <c r="BG250" i="4"/>
  <c r="BE250" i="4"/>
  <c r="T250" i="4"/>
  <c r="T249" i="4"/>
  <c r="R250" i="4"/>
  <c r="R249" i="4" s="1"/>
  <c r="P250" i="4"/>
  <c r="P249" i="4"/>
  <c r="BK250" i="4"/>
  <c r="J250" i="4"/>
  <c r="BF250" i="4"/>
  <c r="BI247" i="4"/>
  <c r="BH247" i="4"/>
  <c r="BG247" i="4"/>
  <c r="BE247" i="4"/>
  <c r="T247" i="4"/>
  <c r="R247" i="4"/>
  <c r="P247" i="4"/>
  <c r="BK247" i="4"/>
  <c r="J247" i="4"/>
  <c r="BF247" i="4"/>
  <c r="BI245" i="4"/>
  <c r="BH245" i="4"/>
  <c r="BG245" i="4"/>
  <c r="BE245" i="4"/>
  <c r="T245" i="4"/>
  <c r="R245" i="4"/>
  <c r="P245" i="4"/>
  <c r="BK245" i="4"/>
  <c r="J245" i="4"/>
  <c r="BF245" i="4"/>
  <c r="BI243" i="4"/>
  <c r="BH243" i="4"/>
  <c r="BG243" i="4"/>
  <c r="BE243" i="4"/>
  <c r="T243" i="4"/>
  <c r="R243" i="4"/>
  <c r="P243" i="4"/>
  <c r="BK243" i="4"/>
  <c r="J243" i="4"/>
  <c r="BF243" i="4"/>
  <c r="BI242" i="4"/>
  <c r="BH242" i="4"/>
  <c r="BG242" i="4"/>
  <c r="BE242" i="4"/>
  <c r="T242" i="4"/>
  <c r="R242" i="4"/>
  <c r="P242" i="4"/>
  <c r="BK242" i="4"/>
  <c r="J242" i="4"/>
  <c r="BF242" i="4" s="1"/>
  <c r="BI241" i="4"/>
  <c r="BH241" i="4"/>
  <c r="BG241" i="4"/>
  <c r="BE241" i="4"/>
  <c r="T241" i="4"/>
  <c r="R241" i="4"/>
  <c r="P241" i="4"/>
  <c r="BK241" i="4"/>
  <c r="J241" i="4"/>
  <c r="BF241" i="4"/>
  <c r="BI239" i="4"/>
  <c r="BH239" i="4"/>
  <c r="BG239" i="4"/>
  <c r="BE239" i="4"/>
  <c r="T239" i="4"/>
  <c r="R239" i="4"/>
  <c r="P239" i="4"/>
  <c r="BK239" i="4"/>
  <c r="J239" i="4"/>
  <c r="BF239" i="4"/>
  <c r="BI237" i="4"/>
  <c r="BH237" i="4"/>
  <c r="BG237" i="4"/>
  <c r="BE237" i="4"/>
  <c r="T237" i="4"/>
  <c r="R237" i="4"/>
  <c r="P237" i="4"/>
  <c r="BK237" i="4"/>
  <c r="J237" i="4"/>
  <c r="BF237" i="4"/>
  <c r="BI236" i="4"/>
  <c r="BH236" i="4"/>
  <c r="BG236" i="4"/>
  <c r="BE236" i="4"/>
  <c r="T236" i="4"/>
  <c r="R236" i="4"/>
  <c r="P236" i="4"/>
  <c r="BK236" i="4"/>
  <c r="J236" i="4"/>
  <c r="BF236" i="4" s="1"/>
  <c r="BI234" i="4"/>
  <c r="BH234" i="4"/>
  <c r="BG234" i="4"/>
  <c r="BE234" i="4"/>
  <c r="T234" i="4"/>
  <c r="R234" i="4"/>
  <c r="P234" i="4"/>
  <c r="BK234" i="4"/>
  <c r="J234" i="4"/>
  <c r="BF234" i="4"/>
  <c r="BI233" i="4"/>
  <c r="BH233" i="4"/>
  <c r="BG233" i="4"/>
  <c r="BE233" i="4"/>
  <c r="T233" i="4"/>
  <c r="R233" i="4"/>
  <c r="P233" i="4"/>
  <c r="BK233" i="4"/>
  <c r="J233" i="4"/>
  <c r="BF233" i="4"/>
  <c r="BI232" i="4"/>
  <c r="BH232" i="4"/>
  <c r="BG232" i="4"/>
  <c r="BE232" i="4"/>
  <c r="T232" i="4"/>
  <c r="R232" i="4"/>
  <c r="P232" i="4"/>
  <c r="BK232" i="4"/>
  <c r="J232" i="4"/>
  <c r="BF232" i="4"/>
  <c r="BI231" i="4"/>
  <c r="BH231" i="4"/>
  <c r="BG231" i="4"/>
  <c r="BE231" i="4"/>
  <c r="T231" i="4"/>
  <c r="R231" i="4"/>
  <c r="P231" i="4"/>
  <c r="BK231" i="4"/>
  <c r="J231" i="4"/>
  <c r="BF231" i="4" s="1"/>
  <c r="BI230" i="4"/>
  <c r="BH230" i="4"/>
  <c r="BG230" i="4"/>
  <c r="BE230" i="4"/>
  <c r="T230" i="4"/>
  <c r="R230" i="4"/>
  <c r="P230" i="4"/>
  <c r="BK230" i="4"/>
  <c r="J230" i="4"/>
  <c r="BF230" i="4"/>
  <c r="BI229" i="4"/>
  <c r="BH229" i="4"/>
  <c r="BG229" i="4"/>
  <c r="BE229" i="4"/>
  <c r="T229" i="4"/>
  <c r="R229" i="4"/>
  <c r="P229" i="4"/>
  <c r="BK229" i="4"/>
  <c r="J229" i="4"/>
  <c r="BF229" i="4"/>
  <c r="BI228" i="4"/>
  <c r="BH228" i="4"/>
  <c r="BG228" i="4"/>
  <c r="BE228" i="4"/>
  <c r="T228" i="4"/>
  <c r="R228" i="4"/>
  <c r="P228" i="4"/>
  <c r="BK228" i="4"/>
  <c r="J228" i="4"/>
  <c r="BF228" i="4"/>
  <c r="BI227" i="4"/>
  <c r="BH227" i="4"/>
  <c r="BG227" i="4"/>
  <c r="BE227" i="4"/>
  <c r="T227" i="4"/>
  <c r="R227" i="4"/>
  <c r="P227" i="4"/>
  <c r="BK227" i="4"/>
  <c r="J227" i="4"/>
  <c r="BF227" i="4" s="1"/>
  <c r="BI226" i="4"/>
  <c r="BH226" i="4"/>
  <c r="BG226" i="4"/>
  <c r="BE226" i="4"/>
  <c r="T226" i="4"/>
  <c r="R226" i="4"/>
  <c r="P226" i="4"/>
  <c r="BK226" i="4"/>
  <c r="J226" i="4"/>
  <c r="BF226" i="4"/>
  <c r="BI225" i="4"/>
  <c r="BH225" i="4"/>
  <c r="BG225" i="4"/>
  <c r="BE225" i="4"/>
  <c r="T225" i="4"/>
  <c r="R225" i="4"/>
  <c r="P225" i="4"/>
  <c r="BK225" i="4"/>
  <c r="J225" i="4"/>
  <c r="BF225" i="4"/>
  <c r="BI224" i="4"/>
  <c r="BH224" i="4"/>
  <c r="BG224" i="4"/>
  <c r="BE224" i="4"/>
  <c r="T224" i="4"/>
  <c r="R224" i="4"/>
  <c r="P224" i="4"/>
  <c r="BK224" i="4"/>
  <c r="J224" i="4"/>
  <c r="BF224" i="4"/>
  <c r="BI222" i="4"/>
  <c r="BH222" i="4"/>
  <c r="BG222" i="4"/>
  <c r="BE222" i="4"/>
  <c r="T222" i="4"/>
  <c r="R222" i="4"/>
  <c r="P222" i="4"/>
  <c r="BK222" i="4"/>
  <c r="J222" i="4"/>
  <c r="BF222" i="4" s="1"/>
  <c r="BI221" i="4"/>
  <c r="BH221" i="4"/>
  <c r="BG221" i="4"/>
  <c r="BE221" i="4"/>
  <c r="T221" i="4"/>
  <c r="R221" i="4"/>
  <c r="P221" i="4"/>
  <c r="BK221" i="4"/>
  <c r="J221" i="4"/>
  <c r="BF221" i="4"/>
  <c r="BI219" i="4"/>
  <c r="BH219" i="4"/>
  <c r="BG219" i="4"/>
  <c r="BE219" i="4"/>
  <c r="T219" i="4"/>
  <c r="R219" i="4"/>
  <c r="P219" i="4"/>
  <c r="BK219" i="4"/>
  <c r="BK216" i="4" s="1"/>
  <c r="J216" i="4" s="1"/>
  <c r="J70" i="4" s="1"/>
  <c r="J219" i="4"/>
  <c r="BF219" i="4"/>
  <c r="BI218" i="4"/>
  <c r="BH218" i="4"/>
  <c r="BG218" i="4"/>
  <c r="BE218" i="4"/>
  <c r="T218" i="4"/>
  <c r="R218" i="4"/>
  <c r="R216" i="4" s="1"/>
  <c r="P218" i="4"/>
  <c r="BK218" i="4"/>
  <c r="J218" i="4"/>
  <c r="BF218" i="4"/>
  <c r="BI217" i="4"/>
  <c r="BH217" i="4"/>
  <c r="BG217" i="4"/>
  <c r="BE217" i="4"/>
  <c r="T217" i="4"/>
  <c r="R217" i="4"/>
  <c r="P217" i="4"/>
  <c r="BK217" i="4"/>
  <c r="J217" i="4"/>
  <c r="BF217" i="4"/>
  <c r="BI214" i="4"/>
  <c r="BH214" i="4"/>
  <c r="BG214" i="4"/>
  <c r="BE214" i="4"/>
  <c r="T214" i="4"/>
  <c r="R214" i="4"/>
  <c r="P214" i="4"/>
  <c r="BK214" i="4"/>
  <c r="J214" i="4"/>
  <c r="BF214" i="4" s="1"/>
  <c r="BI212" i="4"/>
  <c r="BH212" i="4"/>
  <c r="BG212" i="4"/>
  <c r="BE212" i="4"/>
  <c r="T212" i="4"/>
  <c r="R212" i="4"/>
  <c r="P212" i="4"/>
  <c r="BK212" i="4"/>
  <c r="J212" i="4"/>
  <c r="BF212" i="4"/>
  <c r="BI210" i="4"/>
  <c r="BH210" i="4"/>
  <c r="BG210" i="4"/>
  <c r="BE210" i="4"/>
  <c r="T210" i="4"/>
  <c r="R210" i="4"/>
  <c r="P210" i="4"/>
  <c r="BK210" i="4"/>
  <c r="J210" i="4"/>
  <c r="BF210" i="4"/>
  <c r="BI208" i="4"/>
  <c r="BH208" i="4"/>
  <c r="BG208" i="4"/>
  <c r="BE208" i="4"/>
  <c r="T208" i="4"/>
  <c r="R208" i="4"/>
  <c r="P208" i="4"/>
  <c r="BK208" i="4"/>
  <c r="J208" i="4"/>
  <c r="BF208" i="4"/>
  <c r="BI206" i="4"/>
  <c r="BH206" i="4"/>
  <c r="BG206" i="4"/>
  <c r="BE206" i="4"/>
  <c r="T206" i="4"/>
  <c r="R206" i="4"/>
  <c r="P206" i="4"/>
  <c r="BK206" i="4"/>
  <c r="J206" i="4"/>
  <c r="BF206" i="4" s="1"/>
  <c r="BI205" i="4"/>
  <c r="BH205" i="4"/>
  <c r="BG205" i="4"/>
  <c r="BE205" i="4"/>
  <c r="T205" i="4"/>
  <c r="R205" i="4"/>
  <c r="P205" i="4"/>
  <c r="BK205" i="4"/>
  <c r="J205" i="4"/>
  <c r="BF205" i="4"/>
  <c r="BI203" i="4"/>
  <c r="BH203" i="4"/>
  <c r="BG203" i="4"/>
  <c r="BE203" i="4"/>
  <c r="T203" i="4"/>
  <c r="R203" i="4"/>
  <c r="P203" i="4"/>
  <c r="BK203" i="4"/>
  <c r="J203" i="4"/>
  <c r="BF203" i="4"/>
  <c r="BI201" i="4"/>
  <c r="BH201" i="4"/>
  <c r="BG201" i="4"/>
  <c r="BE201" i="4"/>
  <c r="T201" i="4"/>
  <c r="R201" i="4"/>
  <c r="P201" i="4"/>
  <c r="BK201" i="4"/>
  <c r="J201" i="4"/>
  <c r="BF201" i="4"/>
  <c r="BI199" i="4"/>
  <c r="BH199" i="4"/>
  <c r="BG199" i="4"/>
  <c r="BE199" i="4"/>
  <c r="T199" i="4"/>
  <c r="R199" i="4"/>
  <c r="P199" i="4"/>
  <c r="BK199" i="4"/>
  <c r="J199" i="4"/>
  <c r="BF199" i="4" s="1"/>
  <c r="BI197" i="4"/>
  <c r="BH197" i="4"/>
  <c r="BG197" i="4"/>
  <c r="BE197" i="4"/>
  <c r="T197" i="4"/>
  <c r="R197" i="4"/>
  <c r="P197" i="4"/>
  <c r="BK197" i="4"/>
  <c r="J197" i="4"/>
  <c r="BF197" i="4"/>
  <c r="BI195" i="4"/>
  <c r="BH195" i="4"/>
  <c r="BG195" i="4"/>
  <c r="BE195" i="4"/>
  <c r="T195" i="4"/>
  <c r="T186" i="4" s="1"/>
  <c r="R195" i="4"/>
  <c r="P195" i="4"/>
  <c r="BK195" i="4"/>
  <c r="J195" i="4"/>
  <c r="BF195" i="4"/>
  <c r="BI193" i="4"/>
  <c r="BH193" i="4"/>
  <c r="BG193" i="4"/>
  <c r="BE193" i="4"/>
  <c r="T193" i="4"/>
  <c r="R193" i="4"/>
  <c r="P193" i="4"/>
  <c r="BK193" i="4"/>
  <c r="J193" i="4"/>
  <c r="BF193" i="4"/>
  <c r="BI191" i="4"/>
  <c r="BH191" i="4"/>
  <c r="BG191" i="4"/>
  <c r="BE191" i="4"/>
  <c r="T191" i="4"/>
  <c r="R191" i="4"/>
  <c r="P191" i="4"/>
  <c r="BK191" i="4"/>
  <c r="J191" i="4"/>
  <c r="BF191" i="4" s="1"/>
  <c r="BI190" i="4"/>
  <c r="BH190" i="4"/>
  <c r="BG190" i="4"/>
  <c r="BE190" i="4"/>
  <c r="T190" i="4"/>
  <c r="R190" i="4"/>
  <c r="P190" i="4"/>
  <c r="BK190" i="4"/>
  <c r="J190" i="4"/>
  <c r="BF190" i="4"/>
  <c r="BI188" i="4"/>
  <c r="BH188" i="4"/>
  <c r="BG188" i="4"/>
  <c r="BE188" i="4"/>
  <c r="T188" i="4"/>
  <c r="R188" i="4"/>
  <c r="P188" i="4"/>
  <c r="BK188" i="4"/>
  <c r="J188" i="4"/>
  <c r="BF188" i="4"/>
  <c r="BI187" i="4"/>
  <c r="BH187" i="4"/>
  <c r="BG187" i="4"/>
  <c r="BE187" i="4"/>
  <c r="T187" i="4"/>
  <c r="R187" i="4"/>
  <c r="P187" i="4"/>
  <c r="BK187" i="4"/>
  <c r="J187" i="4"/>
  <c r="BF187" i="4" s="1"/>
  <c r="BI184" i="4"/>
  <c r="BH184" i="4"/>
  <c r="BG184" i="4"/>
  <c r="BE184" i="4"/>
  <c r="T184" i="4"/>
  <c r="R184" i="4"/>
  <c r="P184" i="4"/>
  <c r="BK184" i="4"/>
  <c r="J184" i="4"/>
  <c r="BF184" i="4"/>
  <c r="BI182" i="4"/>
  <c r="BH182" i="4"/>
  <c r="BG182" i="4"/>
  <c r="BE182" i="4"/>
  <c r="T182" i="4"/>
  <c r="R182" i="4"/>
  <c r="P182" i="4"/>
  <c r="BK182" i="4"/>
  <c r="J182" i="4"/>
  <c r="BF182" i="4" s="1"/>
  <c r="BI180" i="4"/>
  <c r="BH180" i="4"/>
  <c r="BG180" i="4"/>
  <c r="BE180" i="4"/>
  <c r="T180" i="4"/>
  <c r="R180" i="4"/>
  <c r="P180" i="4"/>
  <c r="BK180" i="4"/>
  <c r="J180" i="4"/>
  <c r="BF180" i="4"/>
  <c r="BI178" i="4"/>
  <c r="BH178" i="4"/>
  <c r="BG178" i="4"/>
  <c r="BE178" i="4"/>
  <c r="T178" i="4"/>
  <c r="R178" i="4"/>
  <c r="P178" i="4"/>
  <c r="BK178" i="4"/>
  <c r="J178" i="4"/>
  <c r="BF178" i="4"/>
  <c r="BI177" i="4"/>
  <c r="BH177" i="4"/>
  <c r="BG177" i="4"/>
  <c r="BE177" i="4"/>
  <c r="T177" i="4"/>
  <c r="R177" i="4"/>
  <c r="P177" i="4"/>
  <c r="BK177" i="4"/>
  <c r="J177" i="4"/>
  <c r="BF177" i="4"/>
  <c r="BI176" i="4"/>
  <c r="BH176" i="4"/>
  <c r="BG176" i="4"/>
  <c r="BE176" i="4"/>
  <c r="T176" i="4"/>
  <c r="R176" i="4"/>
  <c r="P176" i="4"/>
  <c r="BK176" i="4"/>
  <c r="J176" i="4"/>
  <c r="BF176" i="4" s="1"/>
  <c r="BI175" i="4"/>
  <c r="BH175" i="4"/>
  <c r="BG175" i="4"/>
  <c r="BE175" i="4"/>
  <c r="T175" i="4"/>
  <c r="R175" i="4"/>
  <c r="P175" i="4"/>
  <c r="BK175" i="4"/>
  <c r="J175" i="4"/>
  <c r="BF175" i="4"/>
  <c r="BI173" i="4"/>
  <c r="BH173" i="4"/>
  <c r="BG173" i="4"/>
  <c r="BE173" i="4"/>
  <c r="T173" i="4"/>
  <c r="R173" i="4"/>
  <c r="P173" i="4"/>
  <c r="BK173" i="4"/>
  <c r="J173" i="4"/>
  <c r="BF173" i="4"/>
  <c r="BI171" i="4"/>
  <c r="BH171" i="4"/>
  <c r="BG171" i="4"/>
  <c r="BE171" i="4"/>
  <c r="T171" i="4"/>
  <c r="R171" i="4"/>
  <c r="P171" i="4"/>
  <c r="BK171" i="4"/>
  <c r="J171" i="4"/>
  <c r="BF171" i="4"/>
  <c r="BI169" i="4"/>
  <c r="BH169" i="4"/>
  <c r="BG169" i="4"/>
  <c r="BE169" i="4"/>
  <c r="T169" i="4"/>
  <c r="R169" i="4"/>
  <c r="P169" i="4"/>
  <c r="BK169" i="4"/>
  <c r="J169" i="4"/>
  <c r="BF169" i="4" s="1"/>
  <c r="BI167" i="4"/>
  <c r="BH167" i="4"/>
  <c r="BG167" i="4"/>
  <c r="BE167" i="4"/>
  <c r="T167" i="4"/>
  <c r="R167" i="4"/>
  <c r="P167" i="4"/>
  <c r="BK167" i="4"/>
  <c r="J167" i="4"/>
  <c r="BF167" i="4"/>
  <c r="BI165" i="4"/>
  <c r="BH165" i="4"/>
  <c r="BG165" i="4"/>
  <c r="BE165" i="4"/>
  <c r="T165" i="4"/>
  <c r="R165" i="4"/>
  <c r="P165" i="4"/>
  <c r="BK165" i="4"/>
  <c r="BK160" i="4" s="1"/>
  <c r="J160" i="4" s="1"/>
  <c r="J68" i="4" s="1"/>
  <c r="J165" i="4"/>
  <c r="BF165" i="4"/>
  <c r="BI163" i="4"/>
  <c r="BH163" i="4"/>
  <c r="BG163" i="4"/>
  <c r="BE163" i="4"/>
  <c r="T163" i="4"/>
  <c r="R163" i="4"/>
  <c r="P163" i="4"/>
  <c r="BK163" i="4"/>
  <c r="J163" i="4"/>
  <c r="BF163" i="4"/>
  <c r="BI161" i="4"/>
  <c r="BH161" i="4"/>
  <c r="BG161" i="4"/>
  <c r="BE161" i="4"/>
  <c r="T161" i="4"/>
  <c r="R161" i="4"/>
  <c r="P161" i="4"/>
  <c r="BK161" i="4"/>
  <c r="J161" i="4"/>
  <c r="BF161" i="4" s="1"/>
  <c r="BI158" i="4"/>
  <c r="BH158" i="4"/>
  <c r="BG158" i="4"/>
  <c r="BE158" i="4"/>
  <c r="T158" i="4"/>
  <c r="R158" i="4"/>
  <c r="P158" i="4"/>
  <c r="BK158" i="4"/>
  <c r="J158" i="4"/>
  <c r="BF158" i="4" s="1"/>
  <c r="BI156" i="4"/>
  <c r="BH156" i="4"/>
  <c r="BG156" i="4"/>
  <c r="BE156" i="4"/>
  <c r="T156" i="4"/>
  <c r="R156" i="4"/>
  <c r="P156" i="4"/>
  <c r="BK156" i="4"/>
  <c r="J156" i="4"/>
  <c r="BF156" i="4"/>
  <c r="BI155" i="4"/>
  <c r="BH155" i="4"/>
  <c r="BG155" i="4"/>
  <c r="BE155" i="4"/>
  <c r="T155" i="4"/>
  <c r="T151" i="4" s="1"/>
  <c r="R155" i="4"/>
  <c r="P155" i="4"/>
  <c r="BK155" i="4"/>
  <c r="J155" i="4"/>
  <c r="BF155" i="4"/>
  <c r="BI154" i="4"/>
  <c r="BH154" i="4"/>
  <c r="BG154" i="4"/>
  <c r="BE154" i="4"/>
  <c r="T154" i="4"/>
  <c r="R154" i="4"/>
  <c r="R151" i="4" s="1"/>
  <c r="P154" i="4"/>
  <c r="BK154" i="4"/>
  <c r="J154" i="4"/>
  <c r="BF154" i="4"/>
  <c r="BI152" i="4"/>
  <c r="BH152" i="4"/>
  <c r="BG152" i="4"/>
  <c r="BE152" i="4"/>
  <c r="T152" i="4"/>
  <c r="R152" i="4"/>
  <c r="P152" i="4"/>
  <c r="P151" i="4"/>
  <c r="BK152" i="4"/>
  <c r="BK151" i="4" s="1"/>
  <c r="J151" i="4" s="1"/>
  <c r="J67" i="4" s="1"/>
  <c r="J152" i="4"/>
  <c r="BF152" i="4"/>
  <c r="BI148" i="4"/>
  <c r="BH148" i="4"/>
  <c r="BG148" i="4"/>
  <c r="BE148" i="4"/>
  <c r="T148" i="4"/>
  <c r="R148" i="4"/>
  <c r="R145" i="4" s="1"/>
  <c r="P148" i="4"/>
  <c r="BK148" i="4"/>
  <c r="J148" i="4"/>
  <c r="BF148" i="4"/>
  <c r="BI146" i="4"/>
  <c r="BH146" i="4"/>
  <c r="BG146" i="4"/>
  <c r="BE146" i="4"/>
  <c r="T146" i="4"/>
  <c r="T145" i="4"/>
  <c r="R146" i="4"/>
  <c r="P146" i="4"/>
  <c r="P145" i="4" s="1"/>
  <c r="BK146" i="4"/>
  <c r="BK145" i="4"/>
  <c r="J145" i="4" s="1"/>
  <c r="J65" i="4" s="1"/>
  <c r="J146" i="4"/>
  <c r="BF146" i="4"/>
  <c r="BI143" i="4"/>
  <c r="BH143" i="4"/>
  <c r="BG143" i="4"/>
  <c r="BE143" i="4"/>
  <c r="T143" i="4"/>
  <c r="R143" i="4"/>
  <c r="P143" i="4"/>
  <c r="BK143" i="4"/>
  <c r="J143" i="4"/>
  <c r="BF143" i="4" s="1"/>
  <c r="BI141" i="4"/>
  <c r="BH141" i="4"/>
  <c r="BG141" i="4"/>
  <c r="BE141" i="4"/>
  <c r="T141" i="4"/>
  <c r="R141" i="4"/>
  <c r="R136" i="4" s="1"/>
  <c r="P141" i="4"/>
  <c r="P136" i="4" s="1"/>
  <c r="BK141" i="4"/>
  <c r="J141" i="4"/>
  <c r="BF141" i="4"/>
  <c r="BI139" i="4"/>
  <c r="BH139" i="4"/>
  <c r="BG139" i="4"/>
  <c r="BE139" i="4"/>
  <c r="T139" i="4"/>
  <c r="R139" i="4"/>
  <c r="P139" i="4"/>
  <c r="BK139" i="4"/>
  <c r="J139" i="4"/>
  <c r="BF139" i="4"/>
  <c r="BI137" i="4"/>
  <c r="BH137" i="4"/>
  <c r="BG137" i="4"/>
  <c r="BE137" i="4"/>
  <c r="T137" i="4"/>
  <c r="T136" i="4"/>
  <c r="R137" i="4"/>
  <c r="P137" i="4"/>
  <c r="BK137" i="4"/>
  <c r="BK136" i="4" s="1"/>
  <c r="J136" i="4" s="1"/>
  <c r="J64" i="4" s="1"/>
  <c r="J137" i="4"/>
  <c r="BF137" i="4" s="1"/>
  <c r="BI134" i="4"/>
  <c r="BH134" i="4"/>
  <c r="BG134" i="4"/>
  <c r="BE134" i="4"/>
  <c r="T134" i="4"/>
  <c r="R134" i="4"/>
  <c r="P134" i="4"/>
  <c r="BK134" i="4"/>
  <c r="J134" i="4"/>
  <c r="BF134" i="4"/>
  <c r="BI133" i="4"/>
  <c r="BH133" i="4"/>
  <c r="BG133" i="4"/>
  <c r="BE133" i="4"/>
  <c r="T133" i="4"/>
  <c r="R133" i="4"/>
  <c r="P133" i="4"/>
  <c r="BK133" i="4"/>
  <c r="J133" i="4"/>
  <c r="BF133" i="4" s="1"/>
  <c r="BI132" i="4"/>
  <c r="BH132" i="4"/>
  <c r="BG132" i="4"/>
  <c r="BE132" i="4"/>
  <c r="T132" i="4"/>
  <c r="R132" i="4"/>
  <c r="P132" i="4"/>
  <c r="BK132" i="4"/>
  <c r="J132" i="4"/>
  <c r="BF132" i="4"/>
  <c r="BI131" i="4"/>
  <c r="BH131" i="4"/>
  <c r="BG131" i="4"/>
  <c r="BE131" i="4"/>
  <c r="T131" i="4"/>
  <c r="R131" i="4"/>
  <c r="P131" i="4"/>
  <c r="BK131" i="4"/>
  <c r="J131" i="4"/>
  <c r="BF131" i="4"/>
  <c r="BI130" i="4"/>
  <c r="BH130" i="4"/>
  <c r="BG130" i="4"/>
  <c r="BE130" i="4"/>
  <c r="T130" i="4"/>
  <c r="R130" i="4"/>
  <c r="P130" i="4"/>
  <c r="BK130" i="4"/>
  <c r="J130" i="4"/>
  <c r="BF130" i="4"/>
  <c r="BI129" i="4"/>
  <c r="BH129" i="4"/>
  <c r="BG129" i="4"/>
  <c r="BE129" i="4"/>
  <c r="T129" i="4"/>
  <c r="R129" i="4"/>
  <c r="P129" i="4"/>
  <c r="BK129" i="4"/>
  <c r="J129" i="4"/>
  <c r="BF129" i="4" s="1"/>
  <c r="BI127" i="4"/>
  <c r="BH127" i="4"/>
  <c r="BG127" i="4"/>
  <c r="BE127" i="4"/>
  <c r="T127" i="4"/>
  <c r="R127" i="4"/>
  <c r="P127" i="4"/>
  <c r="BK127" i="4"/>
  <c r="J127" i="4"/>
  <c r="BF127" i="4"/>
  <c r="BI125" i="4"/>
  <c r="BH125" i="4"/>
  <c r="BG125" i="4"/>
  <c r="BE125" i="4"/>
  <c r="T125" i="4"/>
  <c r="R125" i="4"/>
  <c r="P125" i="4"/>
  <c r="BK125" i="4"/>
  <c r="BK118" i="4" s="1"/>
  <c r="J118" i="4" s="1"/>
  <c r="J63" i="4" s="1"/>
  <c r="J125" i="4"/>
  <c r="BF125" i="4"/>
  <c r="BI124" i="4"/>
  <c r="BH124" i="4"/>
  <c r="BG124" i="4"/>
  <c r="BE124" i="4"/>
  <c r="T124" i="4"/>
  <c r="R124" i="4"/>
  <c r="P124" i="4"/>
  <c r="BK124" i="4"/>
  <c r="J124" i="4"/>
  <c r="BF124" i="4"/>
  <c r="BI123" i="4"/>
  <c r="BH123" i="4"/>
  <c r="BG123" i="4"/>
  <c r="BE123" i="4"/>
  <c r="T123" i="4"/>
  <c r="R123" i="4"/>
  <c r="P123" i="4"/>
  <c r="BK123" i="4"/>
  <c r="J123" i="4"/>
  <c r="BF123" i="4" s="1"/>
  <c r="BI121" i="4"/>
  <c r="BH121" i="4"/>
  <c r="BG121" i="4"/>
  <c r="BE121" i="4"/>
  <c r="T121" i="4"/>
  <c r="R121" i="4"/>
  <c r="P121" i="4"/>
  <c r="P118" i="4" s="1"/>
  <c r="BK121" i="4"/>
  <c r="J121" i="4"/>
  <c r="BF121" i="4"/>
  <c r="BI119" i="4"/>
  <c r="BH119" i="4"/>
  <c r="BG119" i="4"/>
  <c r="BE119" i="4"/>
  <c r="T119" i="4"/>
  <c r="T118" i="4" s="1"/>
  <c r="R119" i="4"/>
  <c r="R118" i="4"/>
  <c r="P119" i="4"/>
  <c r="BK119" i="4"/>
  <c r="J119" i="4"/>
  <c r="BF119" i="4" s="1"/>
  <c r="BI117" i="4"/>
  <c r="BH117" i="4"/>
  <c r="BG117" i="4"/>
  <c r="BE117" i="4"/>
  <c r="T117" i="4"/>
  <c r="R117" i="4"/>
  <c r="P117" i="4"/>
  <c r="BK117" i="4"/>
  <c r="J117" i="4"/>
  <c r="BF117" i="4"/>
  <c r="BI115" i="4"/>
  <c r="BH115" i="4"/>
  <c r="BG115" i="4"/>
  <c r="BE115" i="4"/>
  <c r="T115" i="4"/>
  <c r="R115" i="4"/>
  <c r="P115" i="4"/>
  <c r="BK115" i="4"/>
  <c r="J115" i="4"/>
  <c r="BF115" i="4"/>
  <c r="BI114" i="4"/>
  <c r="BH114" i="4"/>
  <c r="BG114" i="4"/>
  <c r="BE114" i="4"/>
  <c r="T114" i="4"/>
  <c r="R114" i="4"/>
  <c r="P114" i="4"/>
  <c r="BK114" i="4"/>
  <c r="J114" i="4"/>
  <c r="BF114" i="4" s="1"/>
  <c r="BI112" i="4"/>
  <c r="BH112" i="4"/>
  <c r="BG112" i="4"/>
  <c r="BE112" i="4"/>
  <c r="T112" i="4"/>
  <c r="R112" i="4"/>
  <c r="P112" i="4"/>
  <c r="BK112" i="4"/>
  <c r="J112" i="4"/>
  <c r="BF112" i="4"/>
  <c r="BI111" i="4"/>
  <c r="BH111" i="4"/>
  <c r="BG111" i="4"/>
  <c r="BE111" i="4"/>
  <c r="T111" i="4"/>
  <c r="T106" i="4" s="1"/>
  <c r="R111" i="4"/>
  <c r="P111" i="4"/>
  <c r="BK111" i="4"/>
  <c r="J111" i="4"/>
  <c r="BF111" i="4"/>
  <c r="BI109" i="4"/>
  <c r="BH109" i="4"/>
  <c r="BG109" i="4"/>
  <c r="BE109" i="4"/>
  <c r="T109" i="4"/>
  <c r="R109" i="4"/>
  <c r="P109" i="4"/>
  <c r="BK109" i="4"/>
  <c r="J109" i="4"/>
  <c r="BF109" i="4"/>
  <c r="BI107" i="4"/>
  <c r="F37" i="4" s="1"/>
  <c r="BD57" i="1" s="1"/>
  <c r="BH107" i="4"/>
  <c r="BG107" i="4"/>
  <c r="BE107" i="4"/>
  <c r="T107" i="4"/>
  <c r="R107" i="4"/>
  <c r="P107" i="4"/>
  <c r="BK107" i="4"/>
  <c r="BK106" i="4"/>
  <c r="J106" i="4" s="1"/>
  <c r="J62" i="4" s="1"/>
  <c r="J107" i="4"/>
  <c r="BF107" i="4" s="1"/>
  <c r="BI105" i="4"/>
  <c r="BH105" i="4"/>
  <c r="BG105" i="4"/>
  <c r="BE105" i="4"/>
  <c r="T105" i="4"/>
  <c r="R105" i="4"/>
  <c r="P105" i="4"/>
  <c r="BK105" i="4"/>
  <c r="J105" i="4"/>
  <c r="BF105" i="4" s="1"/>
  <c r="BI104" i="4"/>
  <c r="BH104" i="4"/>
  <c r="BG104" i="4"/>
  <c r="BE104" i="4"/>
  <c r="T104" i="4"/>
  <c r="T103" i="4" s="1"/>
  <c r="T102" i="4" s="1"/>
  <c r="R104" i="4"/>
  <c r="R103" i="4"/>
  <c r="P104" i="4"/>
  <c r="P103" i="4" s="1"/>
  <c r="BK104" i="4"/>
  <c r="BK103" i="4" s="1"/>
  <c r="J103" i="4" s="1"/>
  <c r="J61" i="4" s="1"/>
  <c r="J104" i="4"/>
  <c r="BF104" i="4"/>
  <c r="F34" i="4" s="1"/>
  <c r="BA57" i="1" s="1"/>
  <c r="J98" i="4"/>
  <c r="F97" i="4"/>
  <c r="F95" i="4"/>
  <c r="E93" i="4"/>
  <c r="J55" i="4"/>
  <c r="F54" i="4"/>
  <c r="F52" i="4"/>
  <c r="E50" i="4"/>
  <c r="J21" i="4"/>
  <c r="E21" i="4"/>
  <c r="J97" i="4" s="1"/>
  <c r="J54" i="4"/>
  <c r="J20" i="4"/>
  <c r="J18" i="4"/>
  <c r="E18" i="4"/>
  <c r="F98" i="4"/>
  <c r="F55" i="4"/>
  <c r="J17" i="4"/>
  <c r="J12" i="4"/>
  <c r="J95" i="4" s="1"/>
  <c r="J52" i="4"/>
  <c r="E7" i="4"/>
  <c r="E91" i="4" s="1"/>
  <c r="E48" i="4"/>
  <c r="J37" i="3"/>
  <c r="J36" i="3"/>
  <c r="AY56" i="1" s="1"/>
  <c r="J35" i="3"/>
  <c r="AX56" i="1" s="1"/>
  <c r="BI358" i="3"/>
  <c r="BH358" i="3"/>
  <c r="BG358" i="3"/>
  <c r="BE358" i="3"/>
  <c r="T358" i="3"/>
  <c r="R358" i="3"/>
  <c r="P358" i="3"/>
  <c r="BK358" i="3"/>
  <c r="J358" i="3"/>
  <c r="BF358" i="3" s="1"/>
  <c r="BI357" i="3"/>
  <c r="BH357" i="3"/>
  <c r="BG357" i="3"/>
  <c r="BE357" i="3"/>
  <c r="T357" i="3"/>
  <c r="T353" i="3" s="1"/>
  <c r="R357" i="3"/>
  <c r="P357" i="3"/>
  <c r="BK357" i="3"/>
  <c r="J357" i="3"/>
  <c r="BF357" i="3"/>
  <c r="BI355" i="3"/>
  <c r="BH355" i="3"/>
  <c r="BG355" i="3"/>
  <c r="BE355" i="3"/>
  <c r="T355" i="3"/>
  <c r="R355" i="3"/>
  <c r="P355" i="3"/>
  <c r="BK355" i="3"/>
  <c r="J355" i="3"/>
  <c r="BF355" i="3" s="1"/>
  <c r="BI354" i="3"/>
  <c r="BH354" i="3"/>
  <c r="BG354" i="3"/>
  <c r="BE354" i="3"/>
  <c r="T354" i="3"/>
  <c r="R354" i="3"/>
  <c r="R353" i="3" s="1"/>
  <c r="P354" i="3"/>
  <c r="P353" i="3" s="1"/>
  <c r="BK354" i="3"/>
  <c r="J354" i="3"/>
  <c r="BF354" i="3" s="1"/>
  <c r="BI352" i="3"/>
  <c r="BH352" i="3"/>
  <c r="BG352" i="3"/>
  <c r="BE352" i="3"/>
  <c r="T352" i="3"/>
  <c r="R352" i="3"/>
  <c r="P352" i="3"/>
  <c r="BK352" i="3"/>
  <c r="J352" i="3"/>
  <c r="BF352" i="3" s="1"/>
  <c r="BI351" i="3"/>
  <c r="BH351" i="3"/>
  <c r="BG351" i="3"/>
  <c r="BE351" i="3"/>
  <c r="T351" i="3"/>
  <c r="R351" i="3"/>
  <c r="P351" i="3"/>
  <c r="BK351" i="3"/>
  <c r="J351" i="3"/>
  <c r="BF351" i="3" s="1"/>
  <c r="BI350" i="3"/>
  <c r="BH350" i="3"/>
  <c r="BG350" i="3"/>
  <c r="BE350" i="3"/>
  <c r="T350" i="3"/>
  <c r="R350" i="3"/>
  <c r="P350" i="3"/>
  <c r="BK350" i="3"/>
  <c r="J350" i="3"/>
  <c r="BF350" i="3"/>
  <c r="BI349" i="3"/>
  <c r="BH349" i="3"/>
  <c r="BG349" i="3"/>
  <c r="BE349" i="3"/>
  <c r="T349" i="3"/>
  <c r="R349" i="3"/>
  <c r="P349" i="3"/>
  <c r="BK349" i="3"/>
  <c r="J349" i="3"/>
  <c r="BF349" i="3" s="1"/>
  <c r="BI348" i="3"/>
  <c r="BH348" i="3"/>
  <c r="BG348" i="3"/>
  <c r="BE348" i="3"/>
  <c r="T348" i="3"/>
  <c r="R348" i="3"/>
  <c r="P348" i="3"/>
  <c r="BK348" i="3"/>
  <c r="J348" i="3"/>
  <c r="BF348" i="3" s="1"/>
  <c r="BI347" i="3"/>
  <c r="BH347" i="3"/>
  <c r="BG347" i="3"/>
  <c r="BE347" i="3"/>
  <c r="T347" i="3"/>
  <c r="T346" i="3" s="1"/>
  <c r="R347" i="3"/>
  <c r="P347" i="3"/>
  <c r="P346" i="3" s="1"/>
  <c r="BK347" i="3"/>
  <c r="BK346" i="3"/>
  <c r="J346" i="3" s="1"/>
  <c r="J80" i="3" s="1"/>
  <c r="J347" i="3"/>
  <c r="BF347" i="3"/>
  <c r="BI344" i="3"/>
  <c r="BH344" i="3"/>
  <c r="BG344" i="3"/>
  <c r="BE344" i="3"/>
  <c r="T344" i="3"/>
  <c r="R344" i="3"/>
  <c r="P344" i="3"/>
  <c r="BK344" i="3"/>
  <c r="J344" i="3"/>
  <c r="BF344" i="3" s="1"/>
  <c r="BI342" i="3"/>
  <c r="BH342" i="3"/>
  <c r="BG342" i="3"/>
  <c r="BE342" i="3"/>
  <c r="T342" i="3"/>
  <c r="R342" i="3"/>
  <c r="P342" i="3"/>
  <c r="BK342" i="3"/>
  <c r="J342" i="3"/>
  <c r="BF342" i="3"/>
  <c r="BI341" i="3"/>
  <c r="BH341" i="3"/>
  <c r="BG341" i="3"/>
  <c r="BE341" i="3"/>
  <c r="T341" i="3"/>
  <c r="R341" i="3"/>
  <c r="P341" i="3"/>
  <c r="BK341" i="3"/>
  <c r="J341" i="3"/>
  <c r="BF341" i="3" s="1"/>
  <c r="BI339" i="3"/>
  <c r="BH339" i="3"/>
  <c r="BG339" i="3"/>
  <c r="BE339" i="3"/>
  <c r="T339" i="3"/>
  <c r="R339" i="3"/>
  <c r="R335" i="3" s="1"/>
  <c r="P339" i="3"/>
  <c r="BK339" i="3"/>
  <c r="J339" i="3"/>
  <c r="BF339" i="3" s="1"/>
  <c r="BI337" i="3"/>
  <c r="BH337" i="3"/>
  <c r="BG337" i="3"/>
  <c r="BE337" i="3"/>
  <c r="T337" i="3"/>
  <c r="R337" i="3"/>
  <c r="P337" i="3"/>
  <c r="P335" i="3" s="1"/>
  <c r="BK337" i="3"/>
  <c r="J337" i="3"/>
  <c r="BF337" i="3"/>
  <c r="BI336" i="3"/>
  <c r="BH336" i="3"/>
  <c r="BG336" i="3"/>
  <c r="BE336" i="3"/>
  <c r="T336" i="3"/>
  <c r="T335" i="3" s="1"/>
  <c r="R336" i="3"/>
  <c r="P336" i="3"/>
  <c r="BK336" i="3"/>
  <c r="J336" i="3"/>
  <c r="BF336" i="3"/>
  <c r="BI333" i="3"/>
  <c r="BH333" i="3"/>
  <c r="BG333" i="3"/>
  <c r="BE333" i="3"/>
  <c r="T333" i="3"/>
  <c r="R333" i="3"/>
  <c r="P333" i="3"/>
  <c r="BK333" i="3"/>
  <c r="J333" i="3"/>
  <c r="BF333" i="3"/>
  <c r="BI331" i="3"/>
  <c r="BH331" i="3"/>
  <c r="BG331" i="3"/>
  <c r="BE331" i="3"/>
  <c r="T331" i="3"/>
  <c r="R331" i="3"/>
  <c r="P331" i="3"/>
  <c r="BK331" i="3"/>
  <c r="J331" i="3"/>
  <c r="BF331" i="3" s="1"/>
  <c r="BI330" i="3"/>
  <c r="BH330" i="3"/>
  <c r="BG330" i="3"/>
  <c r="BE330" i="3"/>
  <c r="T330" i="3"/>
  <c r="R330" i="3"/>
  <c r="P330" i="3"/>
  <c r="BK330" i="3"/>
  <c r="J330" i="3"/>
  <c r="BF330" i="3" s="1"/>
  <c r="BI328" i="3"/>
  <c r="BH328" i="3"/>
  <c r="BG328" i="3"/>
  <c r="BE328" i="3"/>
  <c r="T328" i="3"/>
  <c r="R328" i="3"/>
  <c r="P328" i="3"/>
  <c r="BK328" i="3"/>
  <c r="J328" i="3"/>
  <c r="BF328" i="3"/>
  <c r="BI327" i="3"/>
  <c r="BH327" i="3"/>
  <c r="BG327" i="3"/>
  <c r="BE327" i="3"/>
  <c r="T327" i="3"/>
  <c r="R327" i="3"/>
  <c r="P327" i="3"/>
  <c r="BK327" i="3"/>
  <c r="J327" i="3"/>
  <c r="BF327" i="3"/>
  <c r="BI325" i="3"/>
  <c r="BH325" i="3"/>
  <c r="BG325" i="3"/>
  <c r="BE325" i="3"/>
  <c r="T325" i="3"/>
  <c r="R325" i="3"/>
  <c r="P325" i="3"/>
  <c r="BK325" i="3"/>
  <c r="J325" i="3"/>
  <c r="BF325" i="3" s="1"/>
  <c r="BI323" i="3"/>
  <c r="BH323" i="3"/>
  <c r="BG323" i="3"/>
  <c r="BE323" i="3"/>
  <c r="T323" i="3"/>
  <c r="R323" i="3"/>
  <c r="R320" i="3" s="1"/>
  <c r="P323" i="3"/>
  <c r="BK323" i="3"/>
  <c r="J323" i="3"/>
  <c r="BF323" i="3" s="1"/>
  <c r="BI322" i="3"/>
  <c r="BH322" i="3"/>
  <c r="BG322" i="3"/>
  <c r="BE322" i="3"/>
  <c r="T322" i="3"/>
  <c r="R322" i="3"/>
  <c r="P322" i="3"/>
  <c r="P320" i="3" s="1"/>
  <c r="BK322" i="3"/>
  <c r="J322" i="3"/>
  <c r="BF322" i="3"/>
  <c r="BI321" i="3"/>
  <c r="BH321" i="3"/>
  <c r="BG321" i="3"/>
  <c r="BE321" i="3"/>
  <c r="T321" i="3"/>
  <c r="T320" i="3" s="1"/>
  <c r="R321" i="3"/>
  <c r="P321" i="3"/>
  <c r="BK321" i="3"/>
  <c r="J321" i="3"/>
  <c r="BF321" i="3"/>
  <c r="BI318" i="3"/>
  <c r="BH318" i="3"/>
  <c r="BG318" i="3"/>
  <c r="BE318" i="3"/>
  <c r="T318" i="3"/>
  <c r="R318" i="3"/>
  <c r="P318" i="3"/>
  <c r="BK318" i="3"/>
  <c r="J318" i="3"/>
  <c r="BF318" i="3"/>
  <c r="BI316" i="3"/>
  <c r="BH316" i="3"/>
  <c r="BG316" i="3"/>
  <c r="BE316" i="3"/>
  <c r="T316" i="3"/>
  <c r="R316" i="3"/>
  <c r="P316" i="3"/>
  <c r="BK316" i="3"/>
  <c r="J316" i="3"/>
  <c r="BF316" i="3" s="1"/>
  <c r="BI314" i="3"/>
  <c r="BH314" i="3"/>
  <c r="BG314" i="3"/>
  <c r="BE314" i="3"/>
  <c r="T314" i="3"/>
  <c r="R314" i="3"/>
  <c r="P314" i="3"/>
  <c r="BK314" i="3"/>
  <c r="J314" i="3"/>
  <c r="BF314" i="3" s="1"/>
  <c r="BI313" i="3"/>
  <c r="BH313" i="3"/>
  <c r="BG313" i="3"/>
  <c r="BE313" i="3"/>
  <c r="T313" i="3"/>
  <c r="R313" i="3"/>
  <c r="P313" i="3"/>
  <c r="BK313" i="3"/>
  <c r="J313" i="3"/>
  <c r="BF313" i="3"/>
  <c r="BI312" i="3"/>
  <c r="BH312" i="3"/>
  <c r="BG312" i="3"/>
  <c r="BE312" i="3"/>
  <c r="T312" i="3"/>
  <c r="T309" i="3" s="1"/>
  <c r="R312" i="3"/>
  <c r="P312" i="3"/>
  <c r="BK312" i="3"/>
  <c r="J312" i="3"/>
  <c r="BF312" i="3"/>
  <c r="BI310" i="3"/>
  <c r="BH310" i="3"/>
  <c r="BG310" i="3"/>
  <c r="BE310" i="3"/>
  <c r="T310" i="3"/>
  <c r="R310" i="3"/>
  <c r="R309" i="3"/>
  <c r="P310" i="3"/>
  <c r="BK310" i="3"/>
  <c r="J310" i="3"/>
  <c r="BF310" i="3"/>
  <c r="BI307" i="3"/>
  <c r="BH307" i="3"/>
  <c r="BG307" i="3"/>
  <c r="BE307" i="3"/>
  <c r="T307" i="3"/>
  <c r="R307" i="3"/>
  <c r="P307" i="3"/>
  <c r="BK307" i="3"/>
  <c r="J307" i="3"/>
  <c r="BF307" i="3" s="1"/>
  <c r="BI305" i="3"/>
  <c r="BH305" i="3"/>
  <c r="BG305" i="3"/>
  <c r="BE305" i="3"/>
  <c r="T305" i="3"/>
  <c r="R305" i="3"/>
  <c r="P305" i="3"/>
  <c r="BK305" i="3"/>
  <c r="J305" i="3"/>
  <c r="BF305" i="3" s="1"/>
  <c r="BI304" i="3"/>
  <c r="BH304" i="3"/>
  <c r="BG304" i="3"/>
  <c r="BE304" i="3"/>
  <c r="T304" i="3"/>
  <c r="R304" i="3"/>
  <c r="P304" i="3"/>
  <c r="P299" i="3" s="1"/>
  <c r="BK304" i="3"/>
  <c r="J304" i="3"/>
  <c r="BF304" i="3"/>
  <c r="BI302" i="3"/>
  <c r="BH302" i="3"/>
  <c r="BG302" i="3"/>
  <c r="BE302" i="3"/>
  <c r="T302" i="3"/>
  <c r="T299" i="3" s="1"/>
  <c r="R302" i="3"/>
  <c r="P302" i="3"/>
  <c r="BK302" i="3"/>
  <c r="J302" i="3"/>
  <c r="BF302" i="3"/>
  <c r="BI300" i="3"/>
  <c r="BH300" i="3"/>
  <c r="BG300" i="3"/>
  <c r="BE300" i="3"/>
  <c r="T300" i="3"/>
  <c r="R300" i="3"/>
  <c r="R299" i="3"/>
  <c r="P300" i="3"/>
  <c r="BK300" i="3"/>
  <c r="BK299" i="3" s="1"/>
  <c r="J299" i="3" s="1"/>
  <c r="J76" i="3" s="1"/>
  <c r="J300" i="3"/>
  <c r="BF300" i="3"/>
  <c r="BI297" i="3"/>
  <c r="BH297" i="3"/>
  <c r="BG297" i="3"/>
  <c r="BE297" i="3"/>
  <c r="T297" i="3"/>
  <c r="R297" i="3"/>
  <c r="P297" i="3"/>
  <c r="BK297" i="3"/>
  <c r="J297" i="3"/>
  <c r="BF297" i="3"/>
  <c r="BI295" i="3"/>
  <c r="BH295" i="3"/>
  <c r="BG295" i="3"/>
  <c r="BE295" i="3"/>
  <c r="T295" i="3"/>
  <c r="R295" i="3"/>
  <c r="P295" i="3"/>
  <c r="BK295" i="3"/>
  <c r="J295" i="3"/>
  <c r="BF295" i="3" s="1"/>
  <c r="BI293" i="3"/>
  <c r="BH293" i="3"/>
  <c r="BG293" i="3"/>
  <c r="BE293" i="3"/>
  <c r="T293" i="3"/>
  <c r="R293" i="3"/>
  <c r="P293" i="3"/>
  <c r="BK293" i="3"/>
  <c r="J293" i="3"/>
  <c r="BF293" i="3"/>
  <c r="BI292" i="3"/>
  <c r="BH292" i="3"/>
  <c r="BG292" i="3"/>
  <c r="BE292" i="3"/>
  <c r="T292" i="3"/>
  <c r="R292" i="3"/>
  <c r="P292" i="3"/>
  <c r="BK292" i="3"/>
  <c r="J292" i="3"/>
  <c r="BF292" i="3"/>
  <c r="BI291" i="3"/>
  <c r="BH291" i="3"/>
  <c r="BG291" i="3"/>
  <c r="BE291" i="3"/>
  <c r="T291" i="3"/>
  <c r="R291" i="3"/>
  <c r="P291" i="3"/>
  <c r="BK291" i="3"/>
  <c r="J291" i="3"/>
  <c r="BF291" i="3"/>
  <c r="BI290" i="3"/>
  <c r="BH290" i="3"/>
  <c r="BG290" i="3"/>
  <c r="BE290" i="3"/>
  <c r="T290" i="3"/>
  <c r="R290" i="3"/>
  <c r="P290" i="3"/>
  <c r="BK290" i="3"/>
  <c r="J290" i="3"/>
  <c r="BF290" i="3" s="1"/>
  <c r="BI289" i="3"/>
  <c r="BH289" i="3"/>
  <c r="BG289" i="3"/>
  <c r="BE289" i="3"/>
  <c r="T289" i="3"/>
  <c r="R289" i="3"/>
  <c r="P289" i="3"/>
  <c r="BK289" i="3"/>
  <c r="BK287" i="3" s="1"/>
  <c r="J287" i="3" s="1"/>
  <c r="J75" i="3" s="1"/>
  <c r="J289" i="3"/>
  <c r="BF289" i="3"/>
  <c r="BI288" i="3"/>
  <c r="BH288" i="3"/>
  <c r="BG288" i="3"/>
  <c r="BE288" i="3"/>
  <c r="T288" i="3"/>
  <c r="T287" i="3" s="1"/>
  <c r="R288" i="3"/>
  <c r="P288" i="3"/>
  <c r="P287" i="3"/>
  <c r="BK288" i="3"/>
  <c r="J288" i="3"/>
  <c r="BF288" i="3" s="1"/>
  <c r="BI285" i="3"/>
  <c r="BH285" i="3"/>
  <c r="BG285" i="3"/>
  <c r="BE285" i="3"/>
  <c r="T285" i="3"/>
  <c r="R285" i="3"/>
  <c r="P285" i="3"/>
  <c r="BK285" i="3"/>
  <c r="J285" i="3"/>
  <c r="BF285" i="3"/>
  <c r="BI283" i="3"/>
  <c r="BH283" i="3"/>
  <c r="BG283" i="3"/>
  <c r="BE283" i="3"/>
  <c r="T283" i="3"/>
  <c r="R283" i="3"/>
  <c r="P283" i="3"/>
  <c r="BK283" i="3"/>
  <c r="BK271" i="3" s="1"/>
  <c r="J271" i="3" s="1"/>
  <c r="J74" i="3" s="1"/>
  <c r="J283" i="3"/>
  <c r="BF283" i="3"/>
  <c r="BI281" i="3"/>
  <c r="BH281" i="3"/>
  <c r="BG281" i="3"/>
  <c r="BE281" i="3"/>
  <c r="T281" i="3"/>
  <c r="R281" i="3"/>
  <c r="P281" i="3"/>
  <c r="BK281" i="3"/>
  <c r="J281" i="3"/>
  <c r="BF281" i="3" s="1"/>
  <c r="BI280" i="3"/>
  <c r="BH280" i="3"/>
  <c r="BG280" i="3"/>
  <c r="BE280" i="3"/>
  <c r="T280" i="3"/>
  <c r="R280" i="3"/>
  <c r="P280" i="3"/>
  <c r="BK280" i="3"/>
  <c r="J280" i="3"/>
  <c r="BF280" i="3"/>
  <c r="BI279" i="3"/>
  <c r="BH279" i="3"/>
  <c r="BG279" i="3"/>
  <c r="BE279" i="3"/>
  <c r="T279" i="3"/>
  <c r="R279" i="3"/>
  <c r="P279" i="3"/>
  <c r="BK279" i="3"/>
  <c r="J279" i="3"/>
  <c r="BF279" i="3"/>
  <c r="BI278" i="3"/>
  <c r="BH278" i="3"/>
  <c r="BG278" i="3"/>
  <c r="BE278" i="3"/>
  <c r="T278" i="3"/>
  <c r="R278" i="3"/>
  <c r="P278" i="3"/>
  <c r="BK278" i="3"/>
  <c r="J278" i="3"/>
  <c r="BF278" i="3"/>
  <c r="BI277" i="3"/>
  <c r="BH277" i="3"/>
  <c r="BG277" i="3"/>
  <c r="BE277" i="3"/>
  <c r="T277" i="3"/>
  <c r="R277" i="3"/>
  <c r="P277" i="3"/>
  <c r="BK277" i="3"/>
  <c r="J277" i="3"/>
  <c r="BF277" i="3" s="1"/>
  <c r="BI276" i="3"/>
  <c r="BH276" i="3"/>
  <c r="BG276" i="3"/>
  <c r="BE276" i="3"/>
  <c r="T276" i="3"/>
  <c r="R276" i="3"/>
  <c r="P276" i="3"/>
  <c r="BK276" i="3"/>
  <c r="J276" i="3"/>
  <c r="BF276" i="3"/>
  <c r="BI275" i="3"/>
  <c r="BH275" i="3"/>
  <c r="BG275" i="3"/>
  <c r="BE275" i="3"/>
  <c r="T275" i="3"/>
  <c r="R275" i="3"/>
  <c r="P275" i="3"/>
  <c r="BK275" i="3"/>
  <c r="J275" i="3"/>
  <c r="BF275" i="3"/>
  <c r="BI274" i="3"/>
  <c r="BH274" i="3"/>
  <c r="BG274" i="3"/>
  <c r="BE274" i="3"/>
  <c r="T274" i="3"/>
  <c r="R274" i="3"/>
  <c r="P274" i="3"/>
  <c r="BK274" i="3"/>
  <c r="J274" i="3"/>
  <c r="BF274" i="3"/>
  <c r="BI273" i="3"/>
  <c r="BH273" i="3"/>
  <c r="BG273" i="3"/>
  <c r="BE273" i="3"/>
  <c r="T273" i="3"/>
  <c r="R273" i="3"/>
  <c r="P273" i="3"/>
  <c r="BK273" i="3"/>
  <c r="J273" i="3"/>
  <c r="BF273" i="3" s="1"/>
  <c r="BI272" i="3"/>
  <c r="BH272" i="3"/>
  <c r="BG272" i="3"/>
  <c r="BE272" i="3"/>
  <c r="T272" i="3"/>
  <c r="R272" i="3"/>
  <c r="P272" i="3"/>
  <c r="BK272" i="3"/>
  <c r="J272" i="3"/>
  <c r="BF272" i="3"/>
  <c r="BI269" i="3"/>
  <c r="BH269" i="3"/>
  <c r="BG269" i="3"/>
  <c r="BE269" i="3"/>
  <c r="T269" i="3"/>
  <c r="R269" i="3"/>
  <c r="P269" i="3"/>
  <c r="BK269" i="3"/>
  <c r="J269" i="3"/>
  <c r="BF269" i="3"/>
  <c r="BI267" i="3"/>
  <c r="BH267" i="3"/>
  <c r="BG267" i="3"/>
  <c r="BE267" i="3"/>
  <c r="T267" i="3"/>
  <c r="R267" i="3"/>
  <c r="P267" i="3"/>
  <c r="BK267" i="3"/>
  <c r="J267" i="3"/>
  <c r="BF267" i="3"/>
  <c r="BI266" i="3"/>
  <c r="BH266" i="3"/>
  <c r="BG266" i="3"/>
  <c r="BE266" i="3"/>
  <c r="T266" i="3"/>
  <c r="R266" i="3"/>
  <c r="P266" i="3"/>
  <c r="BK266" i="3"/>
  <c r="J266" i="3"/>
  <c r="BF266" i="3"/>
  <c r="BI264" i="3"/>
  <c r="BH264" i="3"/>
  <c r="BG264" i="3"/>
  <c r="BE264" i="3"/>
  <c r="T264" i="3"/>
  <c r="R264" i="3"/>
  <c r="R259" i="3" s="1"/>
  <c r="P264" i="3"/>
  <c r="BK264" i="3"/>
  <c r="J264" i="3"/>
  <c r="BF264" i="3" s="1"/>
  <c r="BI262" i="3"/>
  <c r="BH262" i="3"/>
  <c r="BG262" i="3"/>
  <c r="BE262" i="3"/>
  <c r="T262" i="3"/>
  <c r="R262" i="3"/>
  <c r="P262" i="3"/>
  <c r="BK262" i="3"/>
  <c r="J262" i="3"/>
  <c r="BF262" i="3"/>
  <c r="BI261" i="3"/>
  <c r="BH261" i="3"/>
  <c r="BG261" i="3"/>
  <c r="BE261" i="3"/>
  <c r="T261" i="3"/>
  <c r="R261" i="3"/>
  <c r="P261" i="3"/>
  <c r="BK261" i="3"/>
  <c r="J261" i="3"/>
  <c r="BF261" i="3"/>
  <c r="BI260" i="3"/>
  <c r="BH260" i="3"/>
  <c r="BG260" i="3"/>
  <c r="BE260" i="3"/>
  <c r="T260" i="3"/>
  <c r="R260" i="3"/>
  <c r="P260" i="3"/>
  <c r="BK260" i="3"/>
  <c r="BK259" i="3" s="1"/>
  <c r="J259" i="3" s="1"/>
  <c r="J260" i="3"/>
  <c r="BF260" i="3"/>
  <c r="J73" i="3"/>
  <c r="BI257" i="3"/>
  <c r="BH257" i="3"/>
  <c r="BG257" i="3"/>
  <c r="BE257" i="3"/>
  <c r="T257" i="3"/>
  <c r="R257" i="3"/>
  <c r="P257" i="3"/>
  <c r="BK257" i="3"/>
  <c r="BK253" i="3" s="1"/>
  <c r="J253" i="3" s="1"/>
  <c r="J72" i="3" s="1"/>
  <c r="J257" i="3"/>
  <c r="BF257" i="3"/>
  <c r="BI256" i="3"/>
  <c r="BH256" i="3"/>
  <c r="BG256" i="3"/>
  <c r="BE256" i="3"/>
  <c r="T256" i="3"/>
  <c r="R256" i="3"/>
  <c r="R253" i="3" s="1"/>
  <c r="P256" i="3"/>
  <c r="BK256" i="3"/>
  <c r="J256" i="3"/>
  <c r="BF256" i="3" s="1"/>
  <c r="BI255" i="3"/>
  <c r="BH255" i="3"/>
  <c r="BG255" i="3"/>
  <c r="BE255" i="3"/>
  <c r="T255" i="3"/>
  <c r="R255" i="3"/>
  <c r="P255" i="3"/>
  <c r="BK255" i="3"/>
  <c r="J255" i="3"/>
  <c r="BF255" i="3"/>
  <c r="BI254" i="3"/>
  <c r="BH254" i="3"/>
  <c r="BG254" i="3"/>
  <c r="BE254" i="3"/>
  <c r="T254" i="3"/>
  <c r="T253" i="3" s="1"/>
  <c r="R254" i="3"/>
  <c r="P254" i="3"/>
  <c r="P253" i="3"/>
  <c r="BK254" i="3"/>
  <c r="J254" i="3"/>
  <c r="BF254" i="3" s="1"/>
  <c r="BI252" i="3"/>
  <c r="BH252" i="3"/>
  <c r="BG252" i="3"/>
  <c r="BE252" i="3"/>
  <c r="T252" i="3"/>
  <c r="T250" i="3" s="1"/>
  <c r="R252" i="3"/>
  <c r="P252" i="3"/>
  <c r="BK252" i="3"/>
  <c r="J252" i="3"/>
  <c r="BF252" i="3"/>
  <c r="BI251" i="3"/>
  <c r="BH251" i="3"/>
  <c r="BG251" i="3"/>
  <c r="BE251" i="3"/>
  <c r="T251" i="3"/>
  <c r="R251" i="3"/>
  <c r="R250" i="3"/>
  <c r="P251" i="3"/>
  <c r="P250" i="3"/>
  <c r="BK251" i="3"/>
  <c r="BK250" i="3" s="1"/>
  <c r="J250" i="3" s="1"/>
  <c r="J251" i="3"/>
  <c r="BF251" i="3"/>
  <c r="J71" i="3"/>
  <c r="BI248" i="3"/>
  <c r="BH248" i="3"/>
  <c r="BG248" i="3"/>
  <c r="BE248" i="3"/>
  <c r="T248" i="3"/>
  <c r="R248" i="3"/>
  <c r="P248" i="3"/>
  <c r="BK248" i="3"/>
  <c r="J248" i="3"/>
  <c r="BF248" i="3"/>
  <c r="BI246" i="3"/>
  <c r="BH246" i="3"/>
  <c r="BG246" i="3"/>
  <c r="BE246" i="3"/>
  <c r="T246" i="3"/>
  <c r="R246" i="3"/>
  <c r="P246" i="3"/>
  <c r="BK246" i="3"/>
  <c r="J246" i="3"/>
  <c r="BF246" i="3" s="1"/>
  <c r="BI244" i="3"/>
  <c r="BH244" i="3"/>
  <c r="BG244" i="3"/>
  <c r="BE244" i="3"/>
  <c r="T244" i="3"/>
  <c r="R244" i="3"/>
  <c r="P244" i="3"/>
  <c r="BK244" i="3"/>
  <c r="J244" i="3"/>
  <c r="BF244" i="3"/>
  <c r="BI243" i="3"/>
  <c r="BH243" i="3"/>
  <c r="BG243" i="3"/>
  <c r="BE243" i="3"/>
  <c r="T243" i="3"/>
  <c r="R243" i="3"/>
  <c r="P243" i="3"/>
  <c r="BK243" i="3"/>
  <c r="J243" i="3"/>
  <c r="BF243" i="3"/>
  <c r="BI242" i="3"/>
  <c r="BH242" i="3"/>
  <c r="BG242" i="3"/>
  <c r="BE242" i="3"/>
  <c r="T242" i="3"/>
  <c r="R242" i="3"/>
  <c r="P242" i="3"/>
  <c r="BK242" i="3"/>
  <c r="J242" i="3"/>
  <c r="BF242" i="3"/>
  <c r="BI240" i="3"/>
  <c r="BH240" i="3"/>
  <c r="BG240" i="3"/>
  <c r="BE240" i="3"/>
  <c r="T240" i="3"/>
  <c r="R240" i="3"/>
  <c r="P240" i="3"/>
  <c r="BK240" i="3"/>
  <c r="J240" i="3"/>
  <c r="BF240" i="3" s="1"/>
  <c r="BI238" i="3"/>
  <c r="BH238" i="3"/>
  <c r="BG238" i="3"/>
  <c r="BE238" i="3"/>
  <c r="T238" i="3"/>
  <c r="R238" i="3"/>
  <c r="P238" i="3"/>
  <c r="BK238" i="3"/>
  <c r="J238" i="3"/>
  <c r="BF238" i="3"/>
  <c r="BI237" i="3"/>
  <c r="BH237" i="3"/>
  <c r="BG237" i="3"/>
  <c r="BE237" i="3"/>
  <c r="T237" i="3"/>
  <c r="R237" i="3"/>
  <c r="P237" i="3"/>
  <c r="BK237" i="3"/>
  <c r="J237" i="3"/>
  <c r="BF237" i="3"/>
  <c r="BI235" i="3"/>
  <c r="BH235" i="3"/>
  <c r="BG235" i="3"/>
  <c r="BE235" i="3"/>
  <c r="T235" i="3"/>
  <c r="R235" i="3"/>
  <c r="P235" i="3"/>
  <c r="BK235" i="3"/>
  <c r="J235" i="3"/>
  <c r="BF235" i="3"/>
  <c r="BI234" i="3"/>
  <c r="BH234" i="3"/>
  <c r="BG234" i="3"/>
  <c r="BE234" i="3"/>
  <c r="T234" i="3"/>
  <c r="R234" i="3"/>
  <c r="P234" i="3"/>
  <c r="BK234" i="3"/>
  <c r="J234" i="3"/>
  <c r="BF234" i="3" s="1"/>
  <c r="BI233" i="3"/>
  <c r="BH233" i="3"/>
  <c r="BG233" i="3"/>
  <c r="BE233" i="3"/>
  <c r="T233" i="3"/>
  <c r="R233" i="3"/>
  <c r="P233" i="3"/>
  <c r="BK233" i="3"/>
  <c r="J233" i="3"/>
  <c r="BF233" i="3"/>
  <c r="BI232" i="3"/>
  <c r="BH232" i="3"/>
  <c r="BG232" i="3"/>
  <c r="BE232" i="3"/>
  <c r="T232" i="3"/>
  <c r="R232" i="3"/>
  <c r="P232" i="3"/>
  <c r="BK232" i="3"/>
  <c r="J232" i="3"/>
  <c r="BF232" i="3"/>
  <c r="BI231" i="3"/>
  <c r="BH231" i="3"/>
  <c r="BG231" i="3"/>
  <c r="BE231" i="3"/>
  <c r="T231" i="3"/>
  <c r="R231" i="3"/>
  <c r="P231" i="3"/>
  <c r="BK231" i="3"/>
  <c r="J231" i="3"/>
  <c r="BF231" i="3"/>
  <c r="BI230" i="3"/>
  <c r="BH230" i="3"/>
  <c r="BG230" i="3"/>
  <c r="BE230" i="3"/>
  <c r="T230" i="3"/>
  <c r="R230" i="3"/>
  <c r="P230" i="3"/>
  <c r="BK230" i="3"/>
  <c r="J230" i="3"/>
  <c r="BF230" i="3" s="1"/>
  <c r="BI229" i="3"/>
  <c r="BH229" i="3"/>
  <c r="BG229" i="3"/>
  <c r="BE229" i="3"/>
  <c r="T229" i="3"/>
  <c r="R229" i="3"/>
  <c r="P229" i="3"/>
  <c r="BK229" i="3"/>
  <c r="J229" i="3"/>
  <c r="BF229" i="3"/>
  <c r="BI228" i="3"/>
  <c r="BH228" i="3"/>
  <c r="BG228" i="3"/>
  <c r="BE228" i="3"/>
  <c r="T228" i="3"/>
  <c r="R228" i="3"/>
  <c r="P228" i="3"/>
  <c r="BK228" i="3"/>
  <c r="J228" i="3"/>
  <c r="BF228" i="3"/>
  <c r="BI227" i="3"/>
  <c r="BH227" i="3"/>
  <c r="BG227" i="3"/>
  <c r="BE227" i="3"/>
  <c r="T227" i="3"/>
  <c r="R227" i="3"/>
  <c r="P227" i="3"/>
  <c r="BK227" i="3"/>
  <c r="J227" i="3"/>
  <c r="BF227" i="3"/>
  <c r="BI226" i="3"/>
  <c r="BH226" i="3"/>
  <c r="BG226" i="3"/>
  <c r="BE226" i="3"/>
  <c r="T226" i="3"/>
  <c r="R226" i="3"/>
  <c r="P226" i="3"/>
  <c r="BK226" i="3"/>
  <c r="J226" i="3"/>
  <c r="BF226" i="3" s="1"/>
  <c r="BI225" i="3"/>
  <c r="BH225" i="3"/>
  <c r="BG225" i="3"/>
  <c r="BE225" i="3"/>
  <c r="T225" i="3"/>
  <c r="R225" i="3"/>
  <c r="P225" i="3"/>
  <c r="BK225" i="3"/>
  <c r="J225" i="3"/>
  <c r="BF225" i="3"/>
  <c r="BI223" i="3"/>
  <c r="BH223" i="3"/>
  <c r="BG223" i="3"/>
  <c r="BE223" i="3"/>
  <c r="T223" i="3"/>
  <c r="R223" i="3"/>
  <c r="P223" i="3"/>
  <c r="BK223" i="3"/>
  <c r="J223" i="3"/>
  <c r="BF223" i="3"/>
  <c r="BI222" i="3"/>
  <c r="BH222" i="3"/>
  <c r="BG222" i="3"/>
  <c r="BE222" i="3"/>
  <c r="T222" i="3"/>
  <c r="R222" i="3"/>
  <c r="P222" i="3"/>
  <c r="BK222" i="3"/>
  <c r="J222" i="3"/>
  <c r="BF222" i="3"/>
  <c r="BI221" i="3"/>
  <c r="BH221" i="3"/>
  <c r="BG221" i="3"/>
  <c r="BE221" i="3"/>
  <c r="T221" i="3"/>
  <c r="R221" i="3"/>
  <c r="P221" i="3"/>
  <c r="BK221" i="3"/>
  <c r="J221" i="3"/>
  <c r="BF221" i="3" s="1"/>
  <c r="BI219" i="3"/>
  <c r="BH219" i="3"/>
  <c r="BG219" i="3"/>
  <c r="BE219" i="3"/>
  <c r="T219" i="3"/>
  <c r="R219" i="3"/>
  <c r="P219" i="3"/>
  <c r="P216" i="3" s="1"/>
  <c r="BK219" i="3"/>
  <c r="J219" i="3"/>
  <c r="BF219" i="3"/>
  <c r="BI218" i="3"/>
  <c r="BH218" i="3"/>
  <c r="BG218" i="3"/>
  <c r="BE218" i="3"/>
  <c r="T218" i="3"/>
  <c r="R218" i="3"/>
  <c r="P218" i="3"/>
  <c r="BK218" i="3"/>
  <c r="J218" i="3"/>
  <c r="BF218" i="3"/>
  <c r="BI217" i="3"/>
  <c r="BH217" i="3"/>
  <c r="BG217" i="3"/>
  <c r="BE217" i="3"/>
  <c r="T217" i="3"/>
  <c r="R217" i="3"/>
  <c r="R216" i="3"/>
  <c r="P217" i="3"/>
  <c r="BK217" i="3"/>
  <c r="J217" i="3"/>
  <c r="BF217" i="3" s="1"/>
  <c r="BI214" i="3"/>
  <c r="BH214" i="3"/>
  <c r="BG214" i="3"/>
  <c r="BE214" i="3"/>
  <c r="T214" i="3"/>
  <c r="R214" i="3"/>
  <c r="P214" i="3"/>
  <c r="BK214" i="3"/>
  <c r="J214" i="3"/>
  <c r="BF214" i="3"/>
  <c r="BI212" i="3"/>
  <c r="BH212" i="3"/>
  <c r="BG212" i="3"/>
  <c r="BE212" i="3"/>
  <c r="T212" i="3"/>
  <c r="R212" i="3"/>
  <c r="P212" i="3"/>
  <c r="BK212" i="3"/>
  <c r="J212" i="3"/>
  <c r="BF212" i="3" s="1"/>
  <c r="BI210" i="3"/>
  <c r="BH210" i="3"/>
  <c r="BG210" i="3"/>
  <c r="BE210" i="3"/>
  <c r="T210" i="3"/>
  <c r="R210" i="3"/>
  <c r="P210" i="3"/>
  <c r="BK210" i="3"/>
  <c r="J210" i="3"/>
  <c r="BF210" i="3"/>
  <c r="BI208" i="3"/>
  <c r="BH208" i="3"/>
  <c r="BG208" i="3"/>
  <c r="BE208" i="3"/>
  <c r="T208" i="3"/>
  <c r="R208" i="3"/>
  <c r="P208" i="3"/>
  <c r="BK208" i="3"/>
  <c r="J208" i="3"/>
  <c r="BF208" i="3"/>
  <c r="BI206" i="3"/>
  <c r="BH206" i="3"/>
  <c r="BG206" i="3"/>
  <c r="BE206" i="3"/>
  <c r="T206" i="3"/>
  <c r="R206" i="3"/>
  <c r="P206" i="3"/>
  <c r="BK206" i="3"/>
  <c r="J206" i="3"/>
  <c r="BF206" i="3"/>
  <c r="BI205" i="3"/>
  <c r="BH205" i="3"/>
  <c r="BG205" i="3"/>
  <c r="BE205" i="3"/>
  <c r="T205" i="3"/>
  <c r="R205" i="3"/>
  <c r="P205" i="3"/>
  <c r="BK205" i="3"/>
  <c r="J205" i="3"/>
  <c r="BF205" i="3" s="1"/>
  <c r="BI203" i="3"/>
  <c r="BH203" i="3"/>
  <c r="BG203" i="3"/>
  <c r="BE203" i="3"/>
  <c r="T203" i="3"/>
  <c r="R203" i="3"/>
  <c r="P203" i="3"/>
  <c r="BK203" i="3"/>
  <c r="J203" i="3"/>
  <c r="BF203" i="3"/>
  <c r="BI201" i="3"/>
  <c r="BH201" i="3"/>
  <c r="BG201" i="3"/>
  <c r="BE201" i="3"/>
  <c r="T201" i="3"/>
  <c r="R201" i="3"/>
  <c r="P201" i="3"/>
  <c r="BK201" i="3"/>
  <c r="J201" i="3"/>
  <c r="BF201" i="3"/>
  <c r="BI199" i="3"/>
  <c r="BH199" i="3"/>
  <c r="BG199" i="3"/>
  <c r="BE199" i="3"/>
  <c r="T199" i="3"/>
  <c r="R199" i="3"/>
  <c r="P199" i="3"/>
  <c r="BK199" i="3"/>
  <c r="J199" i="3"/>
  <c r="BF199" i="3"/>
  <c r="BI197" i="3"/>
  <c r="BH197" i="3"/>
  <c r="BG197" i="3"/>
  <c r="BE197" i="3"/>
  <c r="T197" i="3"/>
  <c r="R197" i="3"/>
  <c r="P197" i="3"/>
  <c r="BK197" i="3"/>
  <c r="J197" i="3"/>
  <c r="BF197" i="3" s="1"/>
  <c r="BI195" i="3"/>
  <c r="BH195" i="3"/>
  <c r="BG195" i="3"/>
  <c r="BE195" i="3"/>
  <c r="T195" i="3"/>
  <c r="R195" i="3"/>
  <c r="P195" i="3"/>
  <c r="P186" i="3" s="1"/>
  <c r="BK195" i="3"/>
  <c r="J195" i="3"/>
  <c r="BF195" i="3"/>
  <c r="BI193" i="3"/>
  <c r="BH193" i="3"/>
  <c r="BG193" i="3"/>
  <c r="BE193" i="3"/>
  <c r="T193" i="3"/>
  <c r="R193" i="3"/>
  <c r="P193" i="3"/>
  <c r="BK193" i="3"/>
  <c r="J193" i="3"/>
  <c r="BF193" i="3"/>
  <c r="BI191" i="3"/>
  <c r="BH191" i="3"/>
  <c r="BG191" i="3"/>
  <c r="BE191" i="3"/>
  <c r="T191" i="3"/>
  <c r="R191" i="3"/>
  <c r="P191" i="3"/>
  <c r="BK191" i="3"/>
  <c r="J191" i="3"/>
  <c r="BF191" i="3"/>
  <c r="BI190" i="3"/>
  <c r="BH190" i="3"/>
  <c r="BG190" i="3"/>
  <c r="BE190" i="3"/>
  <c r="T190" i="3"/>
  <c r="R190" i="3"/>
  <c r="P190" i="3"/>
  <c r="BK190" i="3"/>
  <c r="BK186" i="3" s="1"/>
  <c r="J186" i="3" s="1"/>
  <c r="J69" i="3" s="1"/>
  <c r="J190" i="3"/>
  <c r="BF190" i="3" s="1"/>
  <c r="BI188" i="3"/>
  <c r="BH188" i="3"/>
  <c r="BG188" i="3"/>
  <c r="BE188" i="3"/>
  <c r="T188" i="3"/>
  <c r="R188" i="3"/>
  <c r="P188" i="3"/>
  <c r="BK188" i="3"/>
  <c r="J188" i="3"/>
  <c r="BF188" i="3"/>
  <c r="BI187" i="3"/>
  <c r="BH187" i="3"/>
  <c r="BG187" i="3"/>
  <c r="BE187" i="3"/>
  <c r="T187" i="3"/>
  <c r="R187" i="3"/>
  <c r="P187" i="3"/>
  <c r="BK187" i="3"/>
  <c r="J187" i="3"/>
  <c r="BF187" i="3" s="1"/>
  <c r="BI184" i="3"/>
  <c r="BH184" i="3"/>
  <c r="BG184" i="3"/>
  <c r="BE184" i="3"/>
  <c r="T184" i="3"/>
  <c r="R184" i="3"/>
  <c r="P184" i="3"/>
  <c r="BK184" i="3"/>
  <c r="J184" i="3"/>
  <c r="BF184" i="3"/>
  <c r="BI182" i="3"/>
  <c r="BH182" i="3"/>
  <c r="BG182" i="3"/>
  <c r="BE182" i="3"/>
  <c r="T182" i="3"/>
  <c r="R182" i="3"/>
  <c r="P182" i="3"/>
  <c r="BK182" i="3"/>
  <c r="J182" i="3"/>
  <c r="BF182" i="3"/>
  <c r="BI180" i="3"/>
  <c r="BH180" i="3"/>
  <c r="BG180" i="3"/>
  <c r="BE180" i="3"/>
  <c r="T180" i="3"/>
  <c r="R180" i="3"/>
  <c r="P180" i="3"/>
  <c r="BK180" i="3"/>
  <c r="J180" i="3"/>
  <c r="BF180" i="3" s="1"/>
  <c r="BI178" i="3"/>
  <c r="BH178" i="3"/>
  <c r="BG178" i="3"/>
  <c r="BE178" i="3"/>
  <c r="T178" i="3"/>
  <c r="R178" i="3"/>
  <c r="P178" i="3"/>
  <c r="BK178" i="3"/>
  <c r="J178" i="3"/>
  <c r="BF178" i="3"/>
  <c r="BI177" i="3"/>
  <c r="BH177" i="3"/>
  <c r="BG177" i="3"/>
  <c r="BE177" i="3"/>
  <c r="T177" i="3"/>
  <c r="R177" i="3"/>
  <c r="P177" i="3"/>
  <c r="BK177" i="3"/>
  <c r="J177" i="3"/>
  <c r="BF177" i="3"/>
  <c r="BI176" i="3"/>
  <c r="BH176" i="3"/>
  <c r="BG176" i="3"/>
  <c r="BE176" i="3"/>
  <c r="T176" i="3"/>
  <c r="R176" i="3"/>
  <c r="P176" i="3"/>
  <c r="BK176" i="3"/>
  <c r="J176" i="3"/>
  <c r="BF176" i="3"/>
  <c r="BI175" i="3"/>
  <c r="BH175" i="3"/>
  <c r="BG175" i="3"/>
  <c r="BE175" i="3"/>
  <c r="T175" i="3"/>
  <c r="R175" i="3"/>
  <c r="P175" i="3"/>
  <c r="BK175" i="3"/>
  <c r="J175" i="3"/>
  <c r="BF175" i="3" s="1"/>
  <c r="BI173" i="3"/>
  <c r="BH173" i="3"/>
  <c r="BG173" i="3"/>
  <c r="BE173" i="3"/>
  <c r="T173" i="3"/>
  <c r="R173" i="3"/>
  <c r="P173" i="3"/>
  <c r="BK173" i="3"/>
  <c r="J173" i="3"/>
  <c r="BF173" i="3"/>
  <c r="BI171" i="3"/>
  <c r="BH171" i="3"/>
  <c r="BG171" i="3"/>
  <c r="BE171" i="3"/>
  <c r="T171" i="3"/>
  <c r="R171" i="3"/>
  <c r="P171" i="3"/>
  <c r="BK171" i="3"/>
  <c r="J171" i="3"/>
  <c r="BF171" i="3"/>
  <c r="BI169" i="3"/>
  <c r="BH169" i="3"/>
  <c r="BG169" i="3"/>
  <c r="BE169" i="3"/>
  <c r="T169" i="3"/>
  <c r="R169" i="3"/>
  <c r="P169" i="3"/>
  <c r="BK169" i="3"/>
  <c r="J169" i="3"/>
  <c r="BF169" i="3"/>
  <c r="BI167" i="3"/>
  <c r="BH167" i="3"/>
  <c r="BG167" i="3"/>
  <c r="BE167" i="3"/>
  <c r="T167" i="3"/>
  <c r="R167" i="3"/>
  <c r="P167" i="3"/>
  <c r="BK167" i="3"/>
  <c r="J167" i="3"/>
  <c r="BF167" i="3" s="1"/>
  <c r="BI165" i="3"/>
  <c r="BH165" i="3"/>
  <c r="BG165" i="3"/>
  <c r="BE165" i="3"/>
  <c r="T165" i="3"/>
  <c r="R165" i="3"/>
  <c r="R160" i="3" s="1"/>
  <c r="P165" i="3"/>
  <c r="P160" i="3" s="1"/>
  <c r="BK165" i="3"/>
  <c r="J165" i="3"/>
  <c r="BF165" i="3"/>
  <c r="BI163" i="3"/>
  <c r="BH163" i="3"/>
  <c r="BG163" i="3"/>
  <c r="BE163" i="3"/>
  <c r="T163" i="3"/>
  <c r="R163" i="3"/>
  <c r="P163" i="3"/>
  <c r="BK163" i="3"/>
  <c r="J163" i="3"/>
  <c r="BF163" i="3"/>
  <c r="BI161" i="3"/>
  <c r="BH161" i="3"/>
  <c r="BG161" i="3"/>
  <c r="BE161" i="3"/>
  <c r="T161" i="3"/>
  <c r="T160" i="3"/>
  <c r="R161" i="3"/>
  <c r="P161" i="3"/>
  <c r="BK161" i="3"/>
  <c r="BK160" i="3" s="1"/>
  <c r="J160" i="3" s="1"/>
  <c r="J68" i="3" s="1"/>
  <c r="J161" i="3"/>
  <c r="BF161" i="3" s="1"/>
  <c r="BI158" i="3"/>
  <c r="BH158" i="3"/>
  <c r="BG158" i="3"/>
  <c r="BE158" i="3"/>
  <c r="T158" i="3"/>
  <c r="R158" i="3"/>
  <c r="P158" i="3"/>
  <c r="BK158" i="3"/>
  <c r="J158" i="3"/>
  <c r="BF158" i="3"/>
  <c r="BI156" i="3"/>
  <c r="BH156" i="3"/>
  <c r="BG156" i="3"/>
  <c r="BE156" i="3"/>
  <c r="T156" i="3"/>
  <c r="R156" i="3"/>
  <c r="P156" i="3"/>
  <c r="BK156" i="3"/>
  <c r="J156" i="3"/>
  <c r="BF156" i="3"/>
  <c r="BI155" i="3"/>
  <c r="BH155" i="3"/>
  <c r="BG155" i="3"/>
  <c r="BE155" i="3"/>
  <c r="T155" i="3"/>
  <c r="R155" i="3"/>
  <c r="P155" i="3"/>
  <c r="BK155" i="3"/>
  <c r="J155" i="3"/>
  <c r="BF155" i="3"/>
  <c r="BI154" i="3"/>
  <c r="BH154" i="3"/>
  <c r="BG154" i="3"/>
  <c r="BE154" i="3"/>
  <c r="T154" i="3"/>
  <c r="R154" i="3"/>
  <c r="P154" i="3"/>
  <c r="BK154" i="3"/>
  <c r="J154" i="3"/>
  <c r="BF154" i="3"/>
  <c r="BI152" i="3"/>
  <c r="BH152" i="3"/>
  <c r="BG152" i="3"/>
  <c r="BE152" i="3"/>
  <c r="T152" i="3"/>
  <c r="T151" i="3"/>
  <c r="R152" i="3"/>
  <c r="P152" i="3"/>
  <c r="P151" i="3"/>
  <c r="BK152" i="3"/>
  <c r="J152" i="3"/>
  <c r="BF152" i="3"/>
  <c r="BI148" i="3"/>
  <c r="BH148" i="3"/>
  <c r="BG148" i="3"/>
  <c r="BE148" i="3"/>
  <c r="T148" i="3"/>
  <c r="T147" i="3" s="1"/>
  <c r="R148" i="3"/>
  <c r="R147" i="3"/>
  <c r="P148" i="3"/>
  <c r="P147" i="3"/>
  <c r="BK148" i="3"/>
  <c r="BK147" i="3"/>
  <c r="J147" i="3"/>
  <c r="J65" i="3" s="1"/>
  <c r="J148" i="3"/>
  <c r="BF148" i="3" s="1"/>
  <c r="BI145" i="3"/>
  <c r="BH145" i="3"/>
  <c r="BG145" i="3"/>
  <c r="BE145" i="3"/>
  <c r="T145" i="3"/>
  <c r="R145" i="3"/>
  <c r="P145" i="3"/>
  <c r="BK145" i="3"/>
  <c r="J145" i="3"/>
  <c r="BF145" i="3" s="1"/>
  <c r="BI143" i="3"/>
  <c r="BH143" i="3"/>
  <c r="BG143" i="3"/>
  <c r="BE143" i="3"/>
  <c r="T143" i="3"/>
  <c r="R143" i="3"/>
  <c r="P143" i="3"/>
  <c r="BK143" i="3"/>
  <c r="J143" i="3"/>
  <c r="BF143" i="3" s="1"/>
  <c r="BI141" i="3"/>
  <c r="BH141" i="3"/>
  <c r="BG141" i="3"/>
  <c r="BE141" i="3"/>
  <c r="T141" i="3"/>
  <c r="T136" i="3" s="1"/>
  <c r="R141" i="3"/>
  <c r="P141" i="3"/>
  <c r="BK141" i="3"/>
  <c r="J141" i="3"/>
  <c r="BF141" i="3"/>
  <c r="BI139" i="3"/>
  <c r="BH139" i="3"/>
  <c r="BG139" i="3"/>
  <c r="BE139" i="3"/>
  <c r="T139" i="3"/>
  <c r="R139" i="3"/>
  <c r="P139" i="3"/>
  <c r="BK139" i="3"/>
  <c r="J139" i="3"/>
  <c r="BF139" i="3"/>
  <c r="BI137" i="3"/>
  <c r="BH137" i="3"/>
  <c r="BG137" i="3"/>
  <c r="BE137" i="3"/>
  <c r="T137" i="3"/>
  <c r="R137" i="3"/>
  <c r="R136" i="3"/>
  <c r="P137" i="3"/>
  <c r="P136" i="3" s="1"/>
  <c r="BK137" i="3"/>
  <c r="BK136" i="3" s="1"/>
  <c r="J136" i="3" s="1"/>
  <c r="J64" i="3" s="1"/>
  <c r="J137" i="3"/>
  <c r="BF137" i="3" s="1"/>
  <c r="BI134" i="3"/>
  <c r="BH134" i="3"/>
  <c r="BG134" i="3"/>
  <c r="BE134" i="3"/>
  <c r="T134" i="3"/>
  <c r="R134" i="3"/>
  <c r="P134" i="3"/>
  <c r="BK134" i="3"/>
  <c r="J134" i="3"/>
  <c r="BF134" i="3"/>
  <c r="BI133" i="3"/>
  <c r="BH133" i="3"/>
  <c r="BG133" i="3"/>
  <c r="BE133" i="3"/>
  <c r="T133" i="3"/>
  <c r="R133" i="3"/>
  <c r="P133" i="3"/>
  <c r="BK133" i="3"/>
  <c r="J133" i="3"/>
  <c r="BF133" i="3"/>
  <c r="BI132" i="3"/>
  <c r="BH132" i="3"/>
  <c r="BG132" i="3"/>
  <c r="BE132" i="3"/>
  <c r="T132" i="3"/>
  <c r="R132" i="3"/>
  <c r="P132" i="3"/>
  <c r="BK132" i="3"/>
  <c r="J132" i="3"/>
  <c r="BF132" i="3"/>
  <c r="BI131" i="3"/>
  <c r="BH131" i="3"/>
  <c r="BG131" i="3"/>
  <c r="BE131" i="3"/>
  <c r="T131" i="3"/>
  <c r="R131" i="3"/>
  <c r="P131" i="3"/>
  <c r="BK131" i="3"/>
  <c r="J131" i="3"/>
  <c r="BF131" i="3"/>
  <c r="BI130" i="3"/>
  <c r="BH130" i="3"/>
  <c r="BG130" i="3"/>
  <c r="BE130" i="3"/>
  <c r="T130" i="3"/>
  <c r="R130" i="3"/>
  <c r="P130" i="3"/>
  <c r="BK130" i="3"/>
  <c r="J130" i="3"/>
  <c r="BF130" i="3"/>
  <c r="BI129" i="3"/>
  <c r="BH129" i="3"/>
  <c r="BG129" i="3"/>
  <c r="BE129" i="3"/>
  <c r="T129" i="3"/>
  <c r="R129" i="3"/>
  <c r="P129" i="3"/>
  <c r="BK129" i="3"/>
  <c r="J129" i="3"/>
  <c r="BF129" i="3"/>
  <c r="BI127" i="3"/>
  <c r="BH127" i="3"/>
  <c r="BG127" i="3"/>
  <c r="BE127" i="3"/>
  <c r="T127" i="3"/>
  <c r="R127" i="3"/>
  <c r="P127" i="3"/>
  <c r="BK127" i="3"/>
  <c r="J127" i="3"/>
  <c r="BF127" i="3"/>
  <c r="BI125" i="3"/>
  <c r="BH125" i="3"/>
  <c r="BG125" i="3"/>
  <c r="BE125" i="3"/>
  <c r="T125" i="3"/>
  <c r="R125" i="3"/>
  <c r="P125" i="3"/>
  <c r="BK125" i="3"/>
  <c r="J125" i="3"/>
  <c r="BF125" i="3"/>
  <c r="BI124" i="3"/>
  <c r="BH124" i="3"/>
  <c r="BG124" i="3"/>
  <c r="BE124" i="3"/>
  <c r="T124" i="3"/>
  <c r="R124" i="3"/>
  <c r="P124" i="3"/>
  <c r="BK124" i="3"/>
  <c r="J124" i="3"/>
  <c r="BF124" i="3"/>
  <c r="BI123" i="3"/>
  <c r="BH123" i="3"/>
  <c r="BG123" i="3"/>
  <c r="BE123" i="3"/>
  <c r="T123" i="3"/>
  <c r="R123" i="3"/>
  <c r="P123" i="3"/>
  <c r="BK123" i="3"/>
  <c r="J123" i="3"/>
  <c r="BF123" i="3"/>
  <c r="BI121" i="3"/>
  <c r="BH121" i="3"/>
  <c r="BG121" i="3"/>
  <c r="BE121" i="3"/>
  <c r="T121" i="3"/>
  <c r="T118" i="3" s="1"/>
  <c r="R121" i="3"/>
  <c r="R118" i="3" s="1"/>
  <c r="P121" i="3"/>
  <c r="BK121" i="3"/>
  <c r="J121" i="3"/>
  <c r="BF121" i="3"/>
  <c r="BI119" i="3"/>
  <c r="BH119" i="3"/>
  <c r="BG119" i="3"/>
  <c r="BE119" i="3"/>
  <c r="T119" i="3"/>
  <c r="R119" i="3"/>
  <c r="P119" i="3"/>
  <c r="P118" i="3" s="1"/>
  <c r="BK119" i="3"/>
  <c r="BK118" i="3"/>
  <c r="J118" i="3" s="1"/>
  <c r="J63" i="3" s="1"/>
  <c r="J119" i="3"/>
  <c r="BF119" i="3" s="1"/>
  <c r="BI117" i="3"/>
  <c r="BH117" i="3"/>
  <c r="BG117" i="3"/>
  <c r="BE117" i="3"/>
  <c r="T117" i="3"/>
  <c r="R117" i="3"/>
  <c r="P117" i="3"/>
  <c r="BK117" i="3"/>
  <c r="J117" i="3"/>
  <c r="BF117" i="3" s="1"/>
  <c r="BI115" i="3"/>
  <c r="BH115" i="3"/>
  <c r="BG115" i="3"/>
  <c r="BE115" i="3"/>
  <c r="T115" i="3"/>
  <c r="R115" i="3"/>
  <c r="P115" i="3"/>
  <c r="BK115" i="3"/>
  <c r="J115" i="3"/>
  <c r="BF115" i="3"/>
  <c r="BI114" i="3"/>
  <c r="BH114" i="3"/>
  <c r="BG114" i="3"/>
  <c r="BE114" i="3"/>
  <c r="T114" i="3"/>
  <c r="R114" i="3"/>
  <c r="P114" i="3"/>
  <c r="BK114" i="3"/>
  <c r="BK106" i="3" s="1"/>
  <c r="J106" i="3" s="1"/>
  <c r="J62" i="3" s="1"/>
  <c r="J114" i="3"/>
  <c r="BF114" i="3"/>
  <c r="BI112" i="3"/>
  <c r="BH112" i="3"/>
  <c r="BG112" i="3"/>
  <c r="BE112" i="3"/>
  <c r="T112" i="3"/>
  <c r="R112" i="3"/>
  <c r="P112" i="3"/>
  <c r="BK112" i="3"/>
  <c r="J112" i="3"/>
  <c r="BF112" i="3"/>
  <c r="BI111" i="3"/>
  <c r="BH111" i="3"/>
  <c r="BG111" i="3"/>
  <c r="F35" i="3" s="1"/>
  <c r="BB56" i="1" s="1"/>
  <c r="BE111" i="3"/>
  <c r="T111" i="3"/>
  <c r="R111" i="3"/>
  <c r="P111" i="3"/>
  <c r="BK111" i="3"/>
  <c r="J111" i="3"/>
  <c r="BF111" i="3" s="1"/>
  <c r="BI109" i="3"/>
  <c r="BH109" i="3"/>
  <c r="F36" i="3" s="1"/>
  <c r="BC56" i="1" s="1"/>
  <c r="BG109" i="3"/>
  <c r="BE109" i="3"/>
  <c r="T109" i="3"/>
  <c r="R109" i="3"/>
  <c r="P109" i="3"/>
  <c r="P106" i="3" s="1"/>
  <c r="BK109" i="3"/>
  <c r="J109" i="3"/>
  <c r="BF109" i="3"/>
  <c r="BI107" i="3"/>
  <c r="BH107" i="3"/>
  <c r="BG107" i="3"/>
  <c r="BE107" i="3"/>
  <c r="T107" i="3"/>
  <c r="T106" i="3" s="1"/>
  <c r="R107" i="3"/>
  <c r="R106" i="3"/>
  <c r="P107" i="3"/>
  <c r="BK107" i="3"/>
  <c r="J107" i="3"/>
  <c r="BF107" i="3"/>
  <c r="BI105" i="3"/>
  <c r="BH105" i="3"/>
  <c r="BG105" i="3"/>
  <c r="BE105" i="3"/>
  <c r="T105" i="3"/>
  <c r="T103" i="3" s="1"/>
  <c r="R105" i="3"/>
  <c r="P105" i="3"/>
  <c r="P103" i="3" s="1"/>
  <c r="BK105" i="3"/>
  <c r="BK103" i="3" s="1"/>
  <c r="J105" i="3"/>
  <c r="BF105" i="3"/>
  <c r="BI104" i="3"/>
  <c r="F37" i="3"/>
  <c r="BD56" i="1" s="1"/>
  <c r="BH104" i="3"/>
  <c r="BG104" i="3"/>
  <c r="BE104" i="3"/>
  <c r="J33" i="3" s="1"/>
  <c r="AV56" i="1" s="1"/>
  <c r="T104" i="3"/>
  <c r="R104" i="3"/>
  <c r="R103" i="3" s="1"/>
  <c r="R102" i="3" s="1"/>
  <c r="P104" i="3"/>
  <c r="BK104" i="3"/>
  <c r="J104" i="3"/>
  <c r="BF104" i="3" s="1"/>
  <c r="J98" i="3"/>
  <c r="F97" i="3"/>
  <c r="F95" i="3"/>
  <c r="E93" i="3"/>
  <c r="J55" i="3"/>
  <c r="F54" i="3"/>
  <c r="F52" i="3"/>
  <c r="E50" i="3"/>
  <c r="J21" i="3"/>
  <c r="E21" i="3"/>
  <c r="J97" i="3" s="1"/>
  <c r="J54" i="3"/>
  <c r="J20" i="3"/>
  <c r="J18" i="3"/>
  <c r="E18" i="3"/>
  <c r="F55" i="3" s="1"/>
  <c r="F98" i="3"/>
  <c r="J17" i="3"/>
  <c r="J12" i="3"/>
  <c r="J95" i="3" s="1"/>
  <c r="E7" i="3"/>
  <c r="E91" i="3"/>
  <c r="E48" i="3"/>
  <c r="J37" i="2"/>
  <c r="J36" i="2"/>
  <c r="AY55" i="1" s="1"/>
  <c r="J35" i="2"/>
  <c r="AX55" i="1" s="1"/>
  <c r="BI347" i="2"/>
  <c r="BH347" i="2"/>
  <c r="BG347" i="2"/>
  <c r="BE347" i="2"/>
  <c r="T347" i="2"/>
  <c r="R347" i="2"/>
  <c r="P347" i="2"/>
  <c r="BK347" i="2"/>
  <c r="J347" i="2"/>
  <c r="BF347" i="2"/>
  <c r="BI346" i="2"/>
  <c r="BH346" i="2"/>
  <c r="BG346" i="2"/>
  <c r="BE346" i="2"/>
  <c r="T346" i="2"/>
  <c r="R346" i="2"/>
  <c r="P346" i="2"/>
  <c r="BK346" i="2"/>
  <c r="J346" i="2"/>
  <c r="BF346" i="2" s="1"/>
  <c r="BI344" i="2"/>
  <c r="BH344" i="2"/>
  <c r="BG344" i="2"/>
  <c r="BE344" i="2"/>
  <c r="T344" i="2"/>
  <c r="R344" i="2"/>
  <c r="P344" i="2"/>
  <c r="BK344" i="2"/>
  <c r="J344" i="2"/>
  <c r="BF344" i="2" s="1"/>
  <c r="BI343" i="2"/>
  <c r="BH343" i="2"/>
  <c r="BG343" i="2"/>
  <c r="BE343" i="2"/>
  <c r="T343" i="2"/>
  <c r="T342" i="2" s="1"/>
  <c r="R343" i="2"/>
  <c r="R342" i="2" s="1"/>
  <c r="P343" i="2"/>
  <c r="P342" i="2" s="1"/>
  <c r="BK343" i="2"/>
  <c r="BK342" i="2"/>
  <c r="J342" i="2"/>
  <c r="J81" i="2" s="1"/>
  <c r="J343" i="2"/>
  <c r="BF343" i="2"/>
  <c r="BI341" i="2"/>
  <c r="BH341" i="2"/>
  <c r="BG341" i="2"/>
  <c r="BE341" i="2"/>
  <c r="T341" i="2"/>
  <c r="R341" i="2"/>
  <c r="P341" i="2"/>
  <c r="BK341" i="2"/>
  <c r="J341" i="2"/>
  <c r="BF341" i="2" s="1"/>
  <c r="BI340" i="2"/>
  <c r="BH340" i="2"/>
  <c r="BG340" i="2"/>
  <c r="BE340" i="2"/>
  <c r="T340" i="2"/>
  <c r="R340" i="2"/>
  <c r="P340" i="2"/>
  <c r="BK340" i="2"/>
  <c r="J340" i="2"/>
  <c r="BF340" i="2"/>
  <c r="BI339" i="2"/>
  <c r="BH339" i="2"/>
  <c r="BG339" i="2"/>
  <c r="BE339" i="2"/>
  <c r="T339" i="2"/>
  <c r="T338" i="2" s="1"/>
  <c r="R339" i="2"/>
  <c r="R338" i="2"/>
  <c r="P339" i="2"/>
  <c r="P338" i="2" s="1"/>
  <c r="BK339" i="2"/>
  <c r="BK338" i="2" s="1"/>
  <c r="J338" i="2" s="1"/>
  <c r="J80" i="2" s="1"/>
  <c r="J339" i="2"/>
  <c r="BF339" i="2" s="1"/>
  <c r="BI336" i="2"/>
  <c r="BH336" i="2"/>
  <c r="BG336" i="2"/>
  <c r="BE336" i="2"/>
  <c r="T336" i="2"/>
  <c r="R336" i="2"/>
  <c r="P336" i="2"/>
  <c r="BK336" i="2"/>
  <c r="J336" i="2"/>
  <c r="BF336" i="2" s="1"/>
  <c r="BI334" i="2"/>
  <c r="BH334" i="2"/>
  <c r="BG334" i="2"/>
  <c r="BE334" i="2"/>
  <c r="T334" i="2"/>
  <c r="R334" i="2"/>
  <c r="P334" i="2"/>
  <c r="BK334" i="2"/>
  <c r="J334" i="2"/>
  <c r="BF334" i="2" s="1"/>
  <c r="BI333" i="2"/>
  <c r="BH333" i="2"/>
  <c r="BG333" i="2"/>
  <c r="BE333" i="2"/>
  <c r="T333" i="2"/>
  <c r="R333" i="2"/>
  <c r="P333" i="2"/>
  <c r="BK333" i="2"/>
  <c r="J333" i="2"/>
  <c r="BF333" i="2" s="1"/>
  <c r="BI331" i="2"/>
  <c r="BH331" i="2"/>
  <c r="BG331" i="2"/>
  <c r="BE331" i="2"/>
  <c r="T331" i="2"/>
  <c r="R331" i="2"/>
  <c r="P331" i="2"/>
  <c r="BK331" i="2"/>
  <c r="J331" i="2"/>
  <c r="BF331" i="2"/>
  <c r="BI329" i="2"/>
  <c r="BH329" i="2"/>
  <c r="BG329" i="2"/>
  <c r="BE329" i="2"/>
  <c r="T329" i="2"/>
  <c r="T327" i="2" s="1"/>
  <c r="R329" i="2"/>
  <c r="P329" i="2"/>
  <c r="BK329" i="2"/>
  <c r="J329" i="2"/>
  <c r="BF329" i="2" s="1"/>
  <c r="BI328" i="2"/>
  <c r="BH328" i="2"/>
  <c r="BG328" i="2"/>
  <c r="BE328" i="2"/>
  <c r="T328" i="2"/>
  <c r="R328" i="2"/>
  <c r="R327" i="2" s="1"/>
  <c r="P328" i="2"/>
  <c r="P327" i="2" s="1"/>
  <c r="BK328" i="2"/>
  <c r="BK327" i="2" s="1"/>
  <c r="J327" i="2" s="1"/>
  <c r="J79" i="2" s="1"/>
  <c r="J328" i="2"/>
  <c r="BF328" i="2"/>
  <c r="BI325" i="2"/>
  <c r="BH325" i="2"/>
  <c r="BG325" i="2"/>
  <c r="BE325" i="2"/>
  <c r="T325" i="2"/>
  <c r="R325" i="2"/>
  <c r="P325" i="2"/>
  <c r="BK325" i="2"/>
  <c r="J325" i="2"/>
  <c r="BF325" i="2" s="1"/>
  <c r="BI323" i="2"/>
  <c r="BH323" i="2"/>
  <c r="BG323" i="2"/>
  <c r="BE323" i="2"/>
  <c r="T323" i="2"/>
  <c r="R323" i="2"/>
  <c r="P323" i="2"/>
  <c r="BK323" i="2"/>
  <c r="J323" i="2"/>
  <c r="BF323" i="2" s="1"/>
  <c r="BI322" i="2"/>
  <c r="BH322" i="2"/>
  <c r="BG322" i="2"/>
  <c r="BE322" i="2"/>
  <c r="T322" i="2"/>
  <c r="R322" i="2"/>
  <c r="P322" i="2"/>
  <c r="BK322" i="2"/>
  <c r="J322" i="2"/>
  <c r="BF322" i="2"/>
  <c r="BI320" i="2"/>
  <c r="BH320" i="2"/>
  <c r="BG320" i="2"/>
  <c r="BE320" i="2"/>
  <c r="T320" i="2"/>
  <c r="R320" i="2"/>
  <c r="P320" i="2"/>
  <c r="BK320" i="2"/>
  <c r="J320" i="2"/>
  <c r="BF320" i="2" s="1"/>
  <c r="BI319" i="2"/>
  <c r="BH319" i="2"/>
  <c r="BG319" i="2"/>
  <c r="BE319" i="2"/>
  <c r="T319" i="2"/>
  <c r="R319" i="2"/>
  <c r="P319" i="2"/>
  <c r="BK319" i="2"/>
  <c r="J319" i="2"/>
  <c r="BF319" i="2" s="1"/>
  <c r="BI317" i="2"/>
  <c r="BH317" i="2"/>
  <c r="BG317" i="2"/>
  <c r="BE317" i="2"/>
  <c r="T317" i="2"/>
  <c r="R317" i="2"/>
  <c r="P317" i="2"/>
  <c r="BK317" i="2"/>
  <c r="J317" i="2"/>
  <c r="BF317" i="2" s="1"/>
  <c r="BI315" i="2"/>
  <c r="BH315" i="2"/>
  <c r="BG315" i="2"/>
  <c r="BE315" i="2"/>
  <c r="T315" i="2"/>
  <c r="R315" i="2"/>
  <c r="P315" i="2"/>
  <c r="BK315" i="2"/>
  <c r="J315" i="2"/>
  <c r="BF315" i="2"/>
  <c r="BI314" i="2"/>
  <c r="BH314" i="2"/>
  <c r="BG314" i="2"/>
  <c r="BE314" i="2"/>
  <c r="T314" i="2"/>
  <c r="T312" i="2" s="1"/>
  <c r="R314" i="2"/>
  <c r="P314" i="2"/>
  <c r="BK314" i="2"/>
  <c r="J314" i="2"/>
  <c r="BF314" i="2" s="1"/>
  <c r="BI313" i="2"/>
  <c r="BH313" i="2"/>
  <c r="BG313" i="2"/>
  <c r="BE313" i="2"/>
  <c r="T313" i="2"/>
  <c r="R313" i="2"/>
  <c r="R312" i="2" s="1"/>
  <c r="P313" i="2"/>
  <c r="P312" i="2" s="1"/>
  <c r="BK313" i="2"/>
  <c r="BK312" i="2" s="1"/>
  <c r="J312" i="2" s="1"/>
  <c r="J78" i="2" s="1"/>
  <c r="J313" i="2"/>
  <c r="BF313" i="2"/>
  <c r="BI310" i="2"/>
  <c r="BH310" i="2"/>
  <c r="BG310" i="2"/>
  <c r="BE310" i="2"/>
  <c r="T310" i="2"/>
  <c r="R310" i="2"/>
  <c r="P310" i="2"/>
  <c r="BK310" i="2"/>
  <c r="J310" i="2"/>
  <c r="BF310" i="2" s="1"/>
  <c r="BI308" i="2"/>
  <c r="BH308" i="2"/>
  <c r="BG308" i="2"/>
  <c r="BE308" i="2"/>
  <c r="T308" i="2"/>
  <c r="R308" i="2"/>
  <c r="P308" i="2"/>
  <c r="BK308" i="2"/>
  <c r="J308" i="2"/>
  <c r="BF308" i="2" s="1"/>
  <c r="BI306" i="2"/>
  <c r="BH306" i="2"/>
  <c r="BG306" i="2"/>
  <c r="BE306" i="2"/>
  <c r="T306" i="2"/>
  <c r="R306" i="2"/>
  <c r="P306" i="2"/>
  <c r="BK306" i="2"/>
  <c r="J306" i="2"/>
  <c r="BF306" i="2"/>
  <c r="BI305" i="2"/>
  <c r="BH305" i="2"/>
  <c r="BG305" i="2"/>
  <c r="BE305" i="2"/>
  <c r="T305" i="2"/>
  <c r="R305" i="2"/>
  <c r="P305" i="2"/>
  <c r="BK305" i="2"/>
  <c r="J305" i="2"/>
  <c r="BF305" i="2" s="1"/>
  <c r="BI304" i="2"/>
  <c r="BH304" i="2"/>
  <c r="BG304" i="2"/>
  <c r="BE304" i="2"/>
  <c r="T304" i="2"/>
  <c r="R304" i="2"/>
  <c r="P304" i="2"/>
  <c r="BK304" i="2"/>
  <c r="J304" i="2"/>
  <c r="BF304" i="2" s="1"/>
  <c r="BI302" i="2"/>
  <c r="BH302" i="2"/>
  <c r="BG302" i="2"/>
  <c r="BE302" i="2"/>
  <c r="T302" i="2"/>
  <c r="T301" i="2" s="1"/>
  <c r="R302" i="2"/>
  <c r="R301" i="2" s="1"/>
  <c r="P302" i="2"/>
  <c r="P301" i="2" s="1"/>
  <c r="BK302" i="2"/>
  <c r="BK301" i="2"/>
  <c r="J301" i="2" s="1"/>
  <c r="J77" i="2" s="1"/>
  <c r="J302" i="2"/>
  <c r="BF302" i="2"/>
  <c r="BI299" i="2"/>
  <c r="BH299" i="2"/>
  <c r="BG299" i="2"/>
  <c r="BE299" i="2"/>
  <c r="T299" i="2"/>
  <c r="R299" i="2"/>
  <c r="P299" i="2"/>
  <c r="BK299" i="2"/>
  <c r="J299" i="2"/>
  <c r="BF299" i="2" s="1"/>
  <c r="BI297" i="2"/>
  <c r="BH297" i="2"/>
  <c r="BG297" i="2"/>
  <c r="BE297" i="2"/>
  <c r="T297" i="2"/>
  <c r="R297" i="2"/>
  <c r="P297" i="2"/>
  <c r="BK297" i="2"/>
  <c r="J297" i="2"/>
  <c r="BF297" i="2"/>
  <c r="BI296" i="2"/>
  <c r="BH296" i="2"/>
  <c r="BG296" i="2"/>
  <c r="BE296" i="2"/>
  <c r="T296" i="2"/>
  <c r="R296" i="2"/>
  <c r="P296" i="2"/>
  <c r="BK296" i="2"/>
  <c r="J296" i="2"/>
  <c r="BF296" i="2" s="1"/>
  <c r="BI294" i="2"/>
  <c r="BH294" i="2"/>
  <c r="BG294" i="2"/>
  <c r="BE294" i="2"/>
  <c r="T294" i="2"/>
  <c r="R294" i="2"/>
  <c r="P294" i="2"/>
  <c r="BK294" i="2"/>
  <c r="J294" i="2"/>
  <c r="BF294" i="2" s="1"/>
  <c r="BI292" i="2"/>
  <c r="BH292" i="2"/>
  <c r="BG292" i="2"/>
  <c r="BE292" i="2"/>
  <c r="T292" i="2"/>
  <c r="T291" i="2" s="1"/>
  <c r="R292" i="2"/>
  <c r="R291" i="2" s="1"/>
  <c r="P292" i="2"/>
  <c r="P291" i="2" s="1"/>
  <c r="BK292" i="2"/>
  <c r="BK291" i="2"/>
  <c r="J291" i="2" s="1"/>
  <c r="J76" i="2" s="1"/>
  <c r="J292" i="2"/>
  <c r="BF292" i="2"/>
  <c r="BI289" i="2"/>
  <c r="BH289" i="2"/>
  <c r="BG289" i="2"/>
  <c r="BE289" i="2"/>
  <c r="T289" i="2"/>
  <c r="R289" i="2"/>
  <c r="P289" i="2"/>
  <c r="BK289" i="2"/>
  <c r="J289" i="2"/>
  <c r="BF289" i="2" s="1"/>
  <c r="BI287" i="2"/>
  <c r="BH287" i="2"/>
  <c r="BG287" i="2"/>
  <c r="BE287" i="2"/>
  <c r="T287" i="2"/>
  <c r="R287" i="2"/>
  <c r="P287" i="2"/>
  <c r="BK287" i="2"/>
  <c r="J287" i="2"/>
  <c r="BF287" i="2"/>
  <c r="BI286" i="2"/>
  <c r="BH286" i="2"/>
  <c r="BG286" i="2"/>
  <c r="BE286" i="2"/>
  <c r="T286" i="2"/>
  <c r="R286" i="2"/>
  <c r="P286" i="2"/>
  <c r="BK286" i="2"/>
  <c r="J286" i="2"/>
  <c r="BF286" i="2" s="1"/>
  <c r="BI285" i="2"/>
  <c r="BH285" i="2"/>
  <c r="BG285" i="2"/>
  <c r="BE285" i="2"/>
  <c r="T285" i="2"/>
  <c r="R285" i="2"/>
  <c r="P285" i="2"/>
  <c r="BK285" i="2"/>
  <c r="J285" i="2"/>
  <c r="BF285" i="2" s="1"/>
  <c r="BI284" i="2"/>
  <c r="BH284" i="2"/>
  <c r="BG284" i="2"/>
  <c r="BE284" i="2"/>
  <c r="T284" i="2"/>
  <c r="R284" i="2"/>
  <c r="P284" i="2"/>
  <c r="BK284" i="2"/>
  <c r="J284" i="2"/>
  <c r="BF284" i="2" s="1"/>
  <c r="BI283" i="2"/>
  <c r="BH283" i="2"/>
  <c r="BG283" i="2"/>
  <c r="BE283" i="2"/>
  <c r="T283" i="2"/>
  <c r="R283" i="2"/>
  <c r="P283" i="2"/>
  <c r="BK283" i="2"/>
  <c r="J283" i="2"/>
  <c r="BF283" i="2"/>
  <c r="BI282" i="2"/>
  <c r="BH282" i="2"/>
  <c r="BG282" i="2"/>
  <c r="BE282" i="2"/>
  <c r="T282" i="2"/>
  <c r="T281" i="2" s="1"/>
  <c r="R282" i="2"/>
  <c r="R281" i="2"/>
  <c r="P282" i="2"/>
  <c r="P281" i="2" s="1"/>
  <c r="BK282" i="2"/>
  <c r="BK281" i="2" s="1"/>
  <c r="J281" i="2" s="1"/>
  <c r="J75" i="2" s="1"/>
  <c r="J282" i="2"/>
  <c r="BF282" i="2" s="1"/>
  <c r="BI279" i="2"/>
  <c r="BH279" i="2"/>
  <c r="BG279" i="2"/>
  <c r="BE279" i="2"/>
  <c r="T279" i="2"/>
  <c r="R279" i="2"/>
  <c r="P279" i="2"/>
  <c r="BK279" i="2"/>
  <c r="J279" i="2"/>
  <c r="BF279" i="2" s="1"/>
  <c r="BI277" i="2"/>
  <c r="BH277" i="2"/>
  <c r="BG277" i="2"/>
  <c r="BE277" i="2"/>
  <c r="T277" i="2"/>
  <c r="R277" i="2"/>
  <c r="P277" i="2"/>
  <c r="BK277" i="2"/>
  <c r="J277" i="2"/>
  <c r="BF277" i="2" s="1"/>
  <c r="BI276" i="2"/>
  <c r="BH276" i="2"/>
  <c r="BG276" i="2"/>
  <c r="BE276" i="2"/>
  <c r="T276" i="2"/>
  <c r="R276" i="2"/>
  <c r="P276" i="2"/>
  <c r="BK276" i="2"/>
  <c r="J276" i="2"/>
  <c r="BF276" i="2" s="1"/>
  <c r="BI275" i="2"/>
  <c r="BH275" i="2"/>
  <c r="BG275" i="2"/>
  <c r="BE275" i="2"/>
  <c r="T275" i="2"/>
  <c r="R275" i="2"/>
  <c r="P275" i="2"/>
  <c r="BK275" i="2"/>
  <c r="J275" i="2"/>
  <c r="BF275" i="2"/>
  <c r="BI274" i="2"/>
  <c r="BH274" i="2"/>
  <c r="BG274" i="2"/>
  <c r="BE274" i="2"/>
  <c r="T274" i="2"/>
  <c r="R274" i="2"/>
  <c r="P274" i="2"/>
  <c r="BK274" i="2"/>
  <c r="J274" i="2"/>
  <c r="BF274" i="2" s="1"/>
  <c r="BI273" i="2"/>
  <c r="BH273" i="2"/>
  <c r="BG273" i="2"/>
  <c r="BE273" i="2"/>
  <c r="T273" i="2"/>
  <c r="R273" i="2"/>
  <c r="P273" i="2"/>
  <c r="BK273" i="2"/>
  <c r="J273" i="2"/>
  <c r="BF273" i="2" s="1"/>
  <c r="BI272" i="2"/>
  <c r="BH272" i="2"/>
  <c r="BG272" i="2"/>
  <c r="BE272" i="2"/>
  <c r="T272" i="2"/>
  <c r="R272" i="2"/>
  <c r="P272" i="2"/>
  <c r="BK272" i="2"/>
  <c r="J272" i="2"/>
  <c r="BF272" i="2" s="1"/>
  <c r="BI271" i="2"/>
  <c r="BH271" i="2"/>
  <c r="BG271" i="2"/>
  <c r="BE271" i="2"/>
  <c r="T271" i="2"/>
  <c r="R271" i="2"/>
  <c r="P271" i="2"/>
  <c r="BK271" i="2"/>
  <c r="J271" i="2"/>
  <c r="BF271" i="2"/>
  <c r="BI270" i="2"/>
  <c r="BH270" i="2"/>
  <c r="BG270" i="2"/>
  <c r="BE270" i="2"/>
  <c r="T270" i="2"/>
  <c r="R270" i="2"/>
  <c r="P270" i="2"/>
  <c r="BK270" i="2"/>
  <c r="J270" i="2"/>
  <c r="BF270" i="2" s="1"/>
  <c r="BI269" i="2"/>
  <c r="BH269" i="2"/>
  <c r="BG269" i="2"/>
  <c r="BE269" i="2"/>
  <c r="T269" i="2"/>
  <c r="R269" i="2"/>
  <c r="P269" i="2"/>
  <c r="BK269" i="2"/>
  <c r="J269" i="2"/>
  <c r="BF269" i="2" s="1"/>
  <c r="BI268" i="2"/>
  <c r="BH268" i="2"/>
  <c r="BG268" i="2"/>
  <c r="BE268" i="2"/>
  <c r="T268" i="2"/>
  <c r="T267" i="2" s="1"/>
  <c r="R268" i="2"/>
  <c r="R267" i="2" s="1"/>
  <c r="P268" i="2"/>
  <c r="P267" i="2" s="1"/>
  <c r="BK268" i="2"/>
  <c r="BK267" i="2"/>
  <c r="J267" i="2" s="1"/>
  <c r="J74" i="2" s="1"/>
  <c r="J268" i="2"/>
  <c r="BF268" i="2"/>
  <c r="BI265" i="2"/>
  <c r="BH265" i="2"/>
  <c r="BG265" i="2"/>
  <c r="BE265" i="2"/>
  <c r="T265" i="2"/>
  <c r="R265" i="2"/>
  <c r="P265" i="2"/>
  <c r="BK265" i="2"/>
  <c r="J265" i="2"/>
  <c r="BF265" i="2" s="1"/>
  <c r="BI263" i="2"/>
  <c r="BH263" i="2"/>
  <c r="BG263" i="2"/>
  <c r="BE263" i="2"/>
  <c r="T263" i="2"/>
  <c r="R263" i="2"/>
  <c r="P263" i="2"/>
  <c r="BK263" i="2"/>
  <c r="J263" i="2"/>
  <c r="BF263" i="2"/>
  <c r="BI262" i="2"/>
  <c r="BH262" i="2"/>
  <c r="BG262" i="2"/>
  <c r="BE262" i="2"/>
  <c r="T262" i="2"/>
  <c r="R262" i="2"/>
  <c r="P262" i="2"/>
  <c r="BK262" i="2"/>
  <c r="J262" i="2"/>
  <c r="BF262" i="2" s="1"/>
  <c r="BI260" i="2"/>
  <c r="BH260" i="2"/>
  <c r="BG260" i="2"/>
  <c r="BE260" i="2"/>
  <c r="T260" i="2"/>
  <c r="R260" i="2"/>
  <c r="P260" i="2"/>
  <c r="BK260" i="2"/>
  <c r="J260" i="2"/>
  <c r="BF260" i="2" s="1"/>
  <c r="BI259" i="2"/>
  <c r="BH259" i="2"/>
  <c r="BG259" i="2"/>
  <c r="BE259" i="2"/>
  <c r="T259" i="2"/>
  <c r="R259" i="2"/>
  <c r="P259" i="2"/>
  <c r="BK259" i="2"/>
  <c r="J259" i="2"/>
  <c r="BF259" i="2" s="1"/>
  <c r="BI258" i="2"/>
  <c r="BH258" i="2"/>
  <c r="BG258" i="2"/>
  <c r="BE258" i="2"/>
  <c r="T258" i="2"/>
  <c r="R258" i="2"/>
  <c r="P258" i="2"/>
  <c r="BK258" i="2"/>
  <c r="J258" i="2"/>
  <c r="BF258" i="2"/>
  <c r="BI257" i="2"/>
  <c r="BH257" i="2"/>
  <c r="BG257" i="2"/>
  <c r="BE257" i="2"/>
  <c r="T257" i="2"/>
  <c r="T256" i="2" s="1"/>
  <c r="R257" i="2"/>
  <c r="R256" i="2"/>
  <c r="P257" i="2"/>
  <c r="P256" i="2" s="1"/>
  <c r="BK257" i="2"/>
  <c r="BK256" i="2" s="1"/>
  <c r="J256" i="2" s="1"/>
  <c r="J73" i="2" s="1"/>
  <c r="J257" i="2"/>
  <c r="BF257" i="2" s="1"/>
  <c r="BI255" i="2"/>
  <c r="BH255" i="2"/>
  <c r="BG255" i="2"/>
  <c r="BE255" i="2"/>
  <c r="T255" i="2"/>
  <c r="R255" i="2"/>
  <c r="P255" i="2"/>
  <c r="BK255" i="2"/>
  <c r="J255" i="2"/>
  <c r="BF255" i="2" s="1"/>
  <c r="BI253" i="2"/>
  <c r="BH253" i="2"/>
  <c r="BG253" i="2"/>
  <c r="BE253" i="2"/>
  <c r="T253" i="2"/>
  <c r="R253" i="2"/>
  <c r="P253" i="2"/>
  <c r="BK253" i="2"/>
  <c r="J253" i="2"/>
  <c r="BF253" i="2" s="1"/>
  <c r="BI252" i="2"/>
  <c r="BH252" i="2"/>
  <c r="BG252" i="2"/>
  <c r="BE252" i="2"/>
  <c r="T252" i="2"/>
  <c r="R252" i="2"/>
  <c r="P252" i="2"/>
  <c r="BK252" i="2"/>
  <c r="J252" i="2"/>
  <c r="BF252" i="2" s="1"/>
  <c r="BI251" i="2"/>
  <c r="BH251" i="2"/>
  <c r="BG251" i="2"/>
  <c r="BE251" i="2"/>
  <c r="T251" i="2"/>
  <c r="T250" i="2" s="1"/>
  <c r="R251" i="2"/>
  <c r="R250" i="2" s="1"/>
  <c r="P251" i="2"/>
  <c r="P250" i="2"/>
  <c r="BK251" i="2"/>
  <c r="BK250" i="2" s="1"/>
  <c r="J250" i="2" s="1"/>
  <c r="J72" i="2" s="1"/>
  <c r="J251" i="2"/>
  <c r="BF251" i="2"/>
  <c r="BI249" i="2"/>
  <c r="BH249" i="2"/>
  <c r="BG249" i="2"/>
  <c r="BE249" i="2"/>
  <c r="T249" i="2"/>
  <c r="R249" i="2"/>
  <c r="P249" i="2"/>
  <c r="BK249" i="2"/>
  <c r="J249" i="2"/>
  <c r="BF249" i="2"/>
  <c r="BI248" i="2"/>
  <c r="BH248" i="2"/>
  <c r="BG248" i="2"/>
  <c r="BE248" i="2"/>
  <c r="T248" i="2"/>
  <c r="T247" i="2" s="1"/>
  <c r="R248" i="2"/>
  <c r="R247" i="2"/>
  <c r="P248" i="2"/>
  <c r="P247" i="2" s="1"/>
  <c r="BK248" i="2"/>
  <c r="BK247" i="2" s="1"/>
  <c r="J247" i="2" s="1"/>
  <c r="J71" i="2" s="1"/>
  <c r="J248" i="2"/>
  <c r="BF248" i="2" s="1"/>
  <c r="BI245" i="2"/>
  <c r="BH245" i="2"/>
  <c r="BG245" i="2"/>
  <c r="BE245" i="2"/>
  <c r="T245" i="2"/>
  <c r="R245" i="2"/>
  <c r="P245" i="2"/>
  <c r="BK245" i="2"/>
  <c r="J245" i="2"/>
  <c r="BF245" i="2" s="1"/>
  <c r="BI243" i="2"/>
  <c r="BH243" i="2"/>
  <c r="BG243" i="2"/>
  <c r="BE243" i="2"/>
  <c r="T243" i="2"/>
  <c r="R243" i="2"/>
  <c r="P243" i="2"/>
  <c r="BK243" i="2"/>
  <c r="J243" i="2"/>
  <c r="BF243" i="2" s="1"/>
  <c r="BI241" i="2"/>
  <c r="BH241" i="2"/>
  <c r="BG241" i="2"/>
  <c r="BE241" i="2"/>
  <c r="T241" i="2"/>
  <c r="R241" i="2"/>
  <c r="P241" i="2"/>
  <c r="BK241" i="2"/>
  <c r="J241" i="2"/>
  <c r="BF241" i="2" s="1"/>
  <c r="BI240" i="2"/>
  <c r="BH240" i="2"/>
  <c r="BG240" i="2"/>
  <c r="BE240" i="2"/>
  <c r="T240" i="2"/>
  <c r="R240" i="2"/>
  <c r="P240" i="2"/>
  <c r="BK240" i="2"/>
  <c r="J240" i="2"/>
  <c r="BF240" i="2"/>
  <c r="BI239" i="2"/>
  <c r="BH239" i="2"/>
  <c r="BG239" i="2"/>
  <c r="BE239" i="2"/>
  <c r="T239" i="2"/>
  <c r="R239" i="2"/>
  <c r="P239" i="2"/>
  <c r="BK239" i="2"/>
  <c r="J239" i="2"/>
  <c r="BF239" i="2" s="1"/>
  <c r="BI237" i="2"/>
  <c r="BH237" i="2"/>
  <c r="BG237" i="2"/>
  <c r="BE237" i="2"/>
  <c r="T237" i="2"/>
  <c r="R237" i="2"/>
  <c r="P237" i="2"/>
  <c r="BK237" i="2"/>
  <c r="J237" i="2"/>
  <c r="BF237" i="2" s="1"/>
  <c r="BI236" i="2"/>
  <c r="BH236" i="2"/>
  <c r="BG236" i="2"/>
  <c r="BE236" i="2"/>
  <c r="T236" i="2"/>
  <c r="R236" i="2"/>
  <c r="P236" i="2"/>
  <c r="BK236" i="2"/>
  <c r="J236" i="2"/>
  <c r="BF236" i="2" s="1"/>
  <c r="BI234" i="2"/>
  <c r="BH234" i="2"/>
  <c r="BG234" i="2"/>
  <c r="BE234" i="2"/>
  <c r="T234" i="2"/>
  <c r="R234" i="2"/>
  <c r="P234" i="2"/>
  <c r="BK234" i="2"/>
  <c r="J234" i="2"/>
  <c r="BF234" i="2"/>
  <c r="BI232" i="2"/>
  <c r="BH232" i="2"/>
  <c r="BG232" i="2"/>
  <c r="BE232" i="2"/>
  <c r="T232" i="2"/>
  <c r="R232" i="2"/>
  <c r="P232" i="2"/>
  <c r="BK232" i="2"/>
  <c r="J232" i="2"/>
  <c r="BF232" i="2"/>
  <c r="BI231" i="2"/>
  <c r="BH231" i="2"/>
  <c r="BG231" i="2"/>
  <c r="BE231" i="2"/>
  <c r="T231" i="2"/>
  <c r="R231" i="2"/>
  <c r="P231" i="2"/>
  <c r="BK231" i="2"/>
  <c r="J231" i="2"/>
  <c r="BF231" i="2" s="1"/>
  <c r="BI230" i="2"/>
  <c r="BH230" i="2"/>
  <c r="BG230" i="2"/>
  <c r="BE230" i="2"/>
  <c r="T230" i="2"/>
  <c r="R230" i="2"/>
  <c r="P230" i="2"/>
  <c r="BK230" i="2"/>
  <c r="J230" i="2"/>
  <c r="BF230" i="2" s="1"/>
  <c r="BI229" i="2"/>
  <c r="BH229" i="2"/>
  <c r="BG229" i="2"/>
  <c r="BE229" i="2"/>
  <c r="T229" i="2"/>
  <c r="R229" i="2"/>
  <c r="P229" i="2"/>
  <c r="BK229" i="2"/>
  <c r="J229" i="2"/>
  <c r="BF229" i="2"/>
  <c r="BI228" i="2"/>
  <c r="BH228" i="2"/>
  <c r="BG228" i="2"/>
  <c r="BE228" i="2"/>
  <c r="T228" i="2"/>
  <c r="R228" i="2"/>
  <c r="P228" i="2"/>
  <c r="BK228" i="2"/>
  <c r="J228" i="2"/>
  <c r="BF228" i="2"/>
  <c r="BI227" i="2"/>
  <c r="BH227" i="2"/>
  <c r="BG227" i="2"/>
  <c r="BE227" i="2"/>
  <c r="T227" i="2"/>
  <c r="R227" i="2"/>
  <c r="P227" i="2"/>
  <c r="BK227" i="2"/>
  <c r="J227" i="2"/>
  <c r="BF227" i="2" s="1"/>
  <c r="BI226" i="2"/>
  <c r="BH226" i="2"/>
  <c r="BG226" i="2"/>
  <c r="BE226" i="2"/>
  <c r="T226" i="2"/>
  <c r="R226" i="2"/>
  <c r="P226" i="2"/>
  <c r="BK226" i="2"/>
  <c r="J226" i="2"/>
  <c r="BF226" i="2" s="1"/>
  <c r="BI225" i="2"/>
  <c r="BH225" i="2"/>
  <c r="BG225" i="2"/>
  <c r="BE225" i="2"/>
  <c r="T225" i="2"/>
  <c r="R225" i="2"/>
  <c r="P225" i="2"/>
  <c r="BK225" i="2"/>
  <c r="J225" i="2"/>
  <c r="BF225" i="2"/>
  <c r="BI224" i="2"/>
  <c r="BH224" i="2"/>
  <c r="BG224" i="2"/>
  <c r="BE224" i="2"/>
  <c r="T224" i="2"/>
  <c r="R224" i="2"/>
  <c r="P224" i="2"/>
  <c r="BK224" i="2"/>
  <c r="J224" i="2"/>
  <c r="BF224" i="2"/>
  <c r="BI223" i="2"/>
  <c r="BH223" i="2"/>
  <c r="BG223" i="2"/>
  <c r="BE223" i="2"/>
  <c r="T223" i="2"/>
  <c r="R223" i="2"/>
  <c r="P223" i="2"/>
  <c r="BK223" i="2"/>
  <c r="J223" i="2"/>
  <c r="BF223" i="2" s="1"/>
  <c r="BI222" i="2"/>
  <c r="BH222" i="2"/>
  <c r="BG222" i="2"/>
  <c r="BE222" i="2"/>
  <c r="T222" i="2"/>
  <c r="R222" i="2"/>
  <c r="P222" i="2"/>
  <c r="BK222" i="2"/>
  <c r="J222" i="2"/>
  <c r="BF222" i="2" s="1"/>
  <c r="BI220" i="2"/>
  <c r="BH220" i="2"/>
  <c r="BG220" i="2"/>
  <c r="BE220" i="2"/>
  <c r="T220" i="2"/>
  <c r="R220" i="2"/>
  <c r="P220" i="2"/>
  <c r="BK220" i="2"/>
  <c r="J220" i="2"/>
  <c r="BF220" i="2"/>
  <c r="BI219" i="2"/>
  <c r="BH219" i="2"/>
  <c r="BG219" i="2"/>
  <c r="BE219" i="2"/>
  <c r="T219" i="2"/>
  <c r="R219" i="2"/>
  <c r="P219" i="2"/>
  <c r="BK219" i="2"/>
  <c r="BK214" i="2" s="1"/>
  <c r="J214" i="2" s="1"/>
  <c r="J70" i="2" s="1"/>
  <c r="J219" i="2"/>
  <c r="BF219" i="2"/>
  <c r="BI217" i="2"/>
  <c r="BH217" i="2"/>
  <c r="BG217" i="2"/>
  <c r="BE217" i="2"/>
  <c r="T217" i="2"/>
  <c r="R217" i="2"/>
  <c r="P217" i="2"/>
  <c r="BK217" i="2"/>
  <c r="J217" i="2"/>
  <c r="BF217" i="2" s="1"/>
  <c r="BI216" i="2"/>
  <c r="BH216" i="2"/>
  <c r="BG216" i="2"/>
  <c r="BE216" i="2"/>
  <c r="T216" i="2"/>
  <c r="R216" i="2"/>
  <c r="P216" i="2"/>
  <c r="BK216" i="2"/>
  <c r="J216" i="2"/>
  <c r="BF216" i="2" s="1"/>
  <c r="BI215" i="2"/>
  <c r="BH215" i="2"/>
  <c r="BG215" i="2"/>
  <c r="BE215" i="2"/>
  <c r="T215" i="2"/>
  <c r="T214" i="2" s="1"/>
  <c r="R215" i="2"/>
  <c r="R214" i="2" s="1"/>
  <c r="P215" i="2"/>
  <c r="P214" i="2"/>
  <c r="BK215" i="2"/>
  <c r="J215" i="2"/>
  <c r="BF215" i="2"/>
  <c r="BI212" i="2"/>
  <c r="BH212" i="2"/>
  <c r="BG212" i="2"/>
  <c r="BE212" i="2"/>
  <c r="T212" i="2"/>
  <c r="R212" i="2"/>
  <c r="P212" i="2"/>
  <c r="BK212" i="2"/>
  <c r="J212" i="2"/>
  <c r="BF212" i="2"/>
  <c r="BI210" i="2"/>
  <c r="BH210" i="2"/>
  <c r="BG210" i="2"/>
  <c r="BE210" i="2"/>
  <c r="T210" i="2"/>
  <c r="R210" i="2"/>
  <c r="P210" i="2"/>
  <c r="BK210" i="2"/>
  <c r="J210" i="2"/>
  <c r="BF210" i="2"/>
  <c r="BI208" i="2"/>
  <c r="BH208" i="2"/>
  <c r="BG208" i="2"/>
  <c r="BE208" i="2"/>
  <c r="T208" i="2"/>
  <c r="R208" i="2"/>
  <c r="P208" i="2"/>
  <c r="BK208" i="2"/>
  <c r="J208" i="2"/>
  <c r="BF208" i="2" s="1"/>
  <c r="BI206" i="2"/>
  <c r="BH206" i="2"/>
  <c r="BG206" i="2"/>
  <c r="BE206" i="2"/>
  <c r="T206" i="2"/>
  <c r="R206" i="2"/>
  <c r="P206" i="2"/>
  <c r="BK206" i="2"/>
  <c r="J206" i="2"/>
  <c r="BF206" i="2" s="1"/>
  <c r="BI204" i="2"/>
  <c r="BH204" i="2"/>
  <c r="BG204" i="2"/>
  <c r="BE204" i="2"/>
  <c r="T204" i="2"/>
  <c r="R204" i="2"/>
  <c r="P204" i="2"/>
  <c r="BK204" i="2"/>
  <c r="J204" i="2"/>
  <c r="BF204" i="2"/>
  <c r="BI203" i="2"/>
  <c r="BH203" i="2"/>
  <c r="BG203" i="2"/>
  <c r="BE203" i="2"/>
  <c r="T203" i="2"/>
  <c r="R203" i="2"/>
  <c r="P203" i="2"/>
  <c r="BK203" i="2"/>
  <c r="J203" i="2"/>
  <c r="BF203" i="2"/>
  <c r="BI201" i="2"/>
  <c r="BH201" i="2"/>
  <c r="BG201" i="2"/>
  <c r="BE201" i="2"/>
  <c r="T201" i="2"/>
  <c r="R201" i="2"/>
  <c r="P201" i="2"/>
  <c r="BK201" i="2"/>
  <c r="J201" i="2"/>
  <c r="BF201" i="2" s="1"/>
  <c r="BI199" i="2"/>
  <c r="BH199" i="2"/>
  <c r="BG199" i="2"/>
  <c r="BE199" i="2"/>
  <c r="T199" i="2"/>
  <c r="R199" i="2"/>
  <c r="P199" i="2"/>
  <c r="BK199" i="2"/>
  <c r="J199" i="2"/>
  <c r="BF199" i="2" s="1"/>
  <c r="BI197" i="2"/>
  <c r="BH197" i="2"/>
  <c r="BG197" i="2"/>
  <c r="BE197" i="2"/>
  <c r="T197" i="2"/>
  <c r="R197" i="2"/>
  <c r="P197" i="2"/>
  <c r="BK197" i="2"/>
  <c r="J197" i="2"/>
  <c r="BF197" i="2"/>
  <c r="BI195" i="2"/>
  <c r="BH195" i="2"/>
  <c r="BG195" i="2"/>
  <c r="BE195" i="2"/>
  <c r="T195" i="2"/>
  <c r="R195" i="2"/>
  <c r="P195" i="2"/>
  <c r="BK195" i="2"/>
  <c r="J195" i="2"/>
  <c r="BF195" i="2"/>
  <c r="BI193" i="2"/>
  <c r="BH193" i="2"/>
  <c r="BG193" i="2"/>
  <c r="BE193" i="2"/>
  <c r="T193" i="2"/>
  <c r="R193" i="2"/>
  <c r="P193" i="2"/>
  <c r="BK193" i="2"/>
  <c r="J193" i="2"/>
  <c r="BF193" i="2" s="1"/>
  <c r="BI191" i="2"/>
  <c r="BH191" i="2"/>
  <c r="BG191" i="2"/>
  <c r="BE191" i="2"/>
  <c r="T191" i="2"/>
  <c r="R191" i="2"/>
  <c r="P191" i="2"/>
  <c r="BK191" i="2"/>
  <c r="J191" i="2"/>
  <c r="BF191" i="2" s="1"/>
  <c r="BI189" i="2"/>
  <c r="BH189" i="2"/>
  <c r="BG189" i="2"/>
  <c r="BE189" i="2"/>
  <c r="T189" i="2"/>
  <c r="R189" i="2"/>
  <c r="P189" i="2"/>
  <c r="BK189" i="2"/>
  <c r="J189" i="2"/>
  <c r="BF189" i="2"/>
  <c r="BI188" i="2"/>
  <c r="BH188" i="2"/>
  <c r="BG188" i="2"/>
  <c r="BE188" i="2"/>
  <c r="T188" i="2"/>
  <c r="R188" i="2"/>
  <c r="P188" i="2"/>
  <c r="BK188" i="2"/>
  <c r="BK184" i="2" s="1"/>
  <c r="J184" i="2" s="1"/>
  <c r="J69" i="2" s="1"/>
  <c r="J188" i="2"/>
  <c r="BF188" i="2"/>
  <c r="BI186" i="2"/>
  <c r="BH186" i="2"/>
  <c r="BG186" i="2"/>
  <c r="BE186" i="2"/>
  <c r="T186" i="2"/>
  <c r="R186" i="2"/>
  <c r="P186" i="2"/>
  <c r="BK186" i="2"/>
  <c r="J186" i="2"/>
  <c r="BF186" i="2" s="1"/>
  <c r="BI185" i="2"/>
  <c r="BH185" i="2"/>
  <c r="BG185" i="2"/>
  <c r="BE185" i="2"/>
  <c r="T185" i="2"/>
  <c r="T184" i="2"/>
  <c r="R185" i="2"/>
  <c r="P185" i="2"/>
  <c r="P184" i="2" s="1"/>
  <c r="BK185" i="2"/>
  <c r="J185" i="2"/>
  <c r="BF185" i="2" s="1"/>
  <c r="BI182" i="2"/>
  <c r="BH182" i="2"/>
  <c r="BG182" i="2"/>
  <c r="BE182" i="2"/>
  <c r="T182" i="2"/>
  <c r="R182" i="2"/>
  <c r="P182" i="2"/>
  <c r="BK182" i="2"/>
  <c r="J182" i="2"/>
  <c r="BF182" i="2" s="1"/>
  <c r="BI180" i="2"/>
  <c r="BH180" i="2"/>
  <c r="BG180" i="2"/>
  <c r="BE180" i="2"/>
  <c r="T180" i="2"/>
  <c r="R180" i="2"/>
  <c r="P180" i="2"/>
  <c r="BK180" i="2"/>
  <c r="J180" i="2"/>
  <c r="BF180" i="2"/>
  <c r="BI178" i="2"/>
  <c r="BH178" i="2"/>
  <c r="BG178" i="2"/>
  <c r="BE178" i="2"/>
  <c r="T178" i="2"/>
  <c r="R178" i="2"/>
  <c r="P178" i="2"/>
  <c r="BK178" i="2"/>
  <c r="J178" i="2"/>
  <c r="BF178" i="2"/>
  <c r="BI176" i="2"/>
  <c r="BH176" i="2"/>
  <c r="BG176" i="2"/>
  <c r="BE176" i="2"/>
  <c r="T176" i="2"/>
  <c r="R176" i="2"/>
  <c r="P176" i="2"/>
  <c r="BK176" i="2"/>
  <c r="J176" i="2"/>
  <c r="BF176" i="2" s="1"/>
  <c r="BI175" i="2"/>
  <c r="BH175" i="2"/>
  <c r="BG175" i="2"/>
  <c r="BE175" i="2"/>
  <c r="T175" i="2"/>
  <c r="R175" i="2"/>
  <c r="P175" i="2"/>
  <c r="BK175" i="2"/>
  <c r="J175" i="2"/>
  <c r="BF175" i="2" s="1"/>
  <c r="BI174" i="2"/>
  <c r="BH174" i="2"/>
  <c r="BG174" i="2"/>
  <c r="BE174" i="2"/>
  <c r="T174" i="2"/>
  <c r="R174" i="2"/>
  <c r="P174" i="2"/>
  <c r="BK174" i="2"/>
  <c r="J174" i="2"/>
  <c r="BF174" i="2"/>
  <c r="BI173" i="2"/>
  <c r="BH173" i="2"/>
  <c r="BG173" i="2"/>
  <c r="BE173" i="2"/>
  <c r="T173" i="2"/>
  <c r="R173" i="2"/>
  <c r="P173" i="2"/>
  <c r="BK173" i="2"/>
  <c r="J173" i="2"/>
  <c r="BF173" i="2"/>
  <c r="BI171" i="2"/>
  <c r="BH171" i="2"/>
  <c r="BG171" i="2"/>
  <c r="BE171" i="2"/>
  <c r="T171" i="2"/>
  <c r="R171" i="2"/>
  <c r="P171" i="2"/>
  <c r="BK171" i="2"/>
  <c r="J171" i="2"/>
  <c r="BF171" i="2" s="1"/>
  <c r="BI169" i="2"/>
  <c r="BH169" i="2"/>
  <c r="BG169" i="2"/>
  <c r="BE169" i="2"/>
  <c r="T169" i="2"/>
  <c r="R169" i="2"/>
  <c r="P169" i="2"/>
  <c r="BK169" i="2"/>
  <c r="J169" i="2"/>
  <c r="BF169" i="2" s="1"/>
  <c r="BI167" i="2"/>
  <c r="BH167" i="2"/>
  <c r="BG167" i="2"/>
  <c r="BE167" i="2"/>
  <c r="T167" i="2"/>
  <c r="R167" i="2"/>
  <c r="P167" i="2"/>
  <c r="BK167" i="2"/>
  <c r="J167" i="2"/>
  <c r="BF167" i="2"/>
  <c r="BI165" i="2"/>
  <c r="BH165" i="2"/>
  <c r="BG165" i="2"/>
  <c r="BE165" i="2"/>
  <c r="T165" i="2"/>
  <c r="R165" i="2"/>
  <c r="P165" i="2"/>
  <c r="BK165" i="2"/>
  <c r="J165" i="2"/>
  <c r="BF165" i="2"/>
  <c r="BI163" i="2"/>
  <c r="BH163" i="2"/>
  <c r="BG163" i="2"/>
  <c r="BE163" i="2"/>
  <c r="T163" i="2"/>
  <c r="R163" i="2"/>
  <c r="P163" i="2"/>
  <c r="BK163" i="2"/>
  <c r="BK158" i="2" s="1"/>
  <c r="J158" i="2" s="1"/>
  <c r="J68" i="2" s="1"/>
  <c r="J163" i="2"/>
  <c r="BF163" i="2" s="1"/>
  <c r="BI161" i="2"/>
  <c r="BH161" i="2"/>
  <c r="BG161" i="2"/>
  <c r="BE161" i="2"/>
  <c r="T161" i="2"/>
  <c r="R161" i="2"/>
  <c r="P161" i="2"/>
  <c r="BK161" i="2"/>
  <c r="J161" i="2"/>
  <c r="BF161" i="2" s="1"/>
  <c r="BI159" i="2"/>
  <c r="BH159" i="2"/>
  <c r="BG159" i="2"/>
  <c r="BE159" i="2"/>
  <c r="T159" i="2"/>
  <c r="R159" i="2"/>
  <c r="R158" i="2" s="1"/>
  <c r="P159" i="2"/>
  <c r="P158" i="2"/>
  <c r="BK159" i="2"/>
  <c r="J159" i="2"/>
  <c r="BF159" i="2"/>
  <c r="BI156" i="2"/>
  <c r="BH156" i="2"/>
  <c r="BG156" i="2"/>
  <c r="BE156" i="2"/>
  <c r="T156" i="2"/>
  <c r="R156" i="2"/>
  <c r="P156" i="2"/>
  <c r="BK156" i="2"/>
  <c r="J156" i="2"/>
  <c r="BF156" i="2"/>
  <c r="BI154" i="2"/>
  <c r="BH154" i="2"/>
  <c r="BG154" i="2"/>
  <c r="BE154" i="2"/>
  <c r="T154" i="2"/>
  <c r="R154" i="2"/>
  <c r="P154" i="2"/>
  <c r="BK154" i="2"/>
  <c r="BK149" i="2" s="1"/>
  <c r="J154" i="2"/>
  <c r="BF154" i="2"/>
  <c r="BI153" i="2"/>
  <c r="BH153" i="2"/>
  <c r="BG153" i="2"/>
  <c r="BE153" i="2"/>
  <c r="T153" i="2"/>
  <c r="R153" i="2"/>
  <c r="P153" i="2"/>
  <c r="BK153" i="2"/>
  <c r="J153" i="2"/>
  <c r="BF153" i="2" s="1"/>
  <c r="BI152" i="2"/>
  <c r="BH152" i="2"/>
  <c r="BG152" i="2"/>
  <c r="BE152" i="2"/>
  <c r="T152" i="2"/>
  <c r="R152" i="2"/>
  <c r="P152" i="2"/>
  <c r="P149" i="2" s="1"/>
  <c r="P148" i="2" s="1"/>
  <c r="BK152" i="2"/>
  <c r="J152" i="2"/>
  <c r="BF152" i="2"/>
  <c r="BI150" i="2"/>
  <c r="BH150" i="2"/>
  <c r="BG150" i="2"/>
  <c r="BE150" i="2"/>
  <c r="T150" i="2"/>
  <c r="T149" i="2" s="1"/>
  <c r="R150" i="2"/>
  <c r="P150" i="2"/>
  <c r="BK150" i="2"/>
  <c r="J150" i="2"/>
  <c r="BF150" i="2"/>
  <c r="BI146" i="2"/>
  <c r="BH146" i="2"/>
  <c r="BG146" i="2"/>
  <c r="BE146" i="2"/>
  <c r="T146" i="2"/>
  <c r="T145" i="2"/>
  <c r="R146" i="2"/>
  <c r="R145" i="2" s="1"/>
  <c r="P146" i="2"/>
  <c r="P145" i="2"/>
  <c r="BK146" i="2"/>
  <c r="BK145" i="2"/>
  <c r="J145" i="2" s="1"/>
  <c r="J65" i="2" s="1"/>
  <c r="J146" i="2"/>
  <c r="BF146" i="2" s="1"/>
  <c r="BI143" i="2"/>
  <c r="BH143" i="2"/>
  <c r="BG143" i="2"/>
  <c r="BE143" i="2"/>
  <c r="T143" i="2"/>
  <c r="R143" i="2"/>
  <c r="P143" i="2"/>
  <c r="BK143" i="2"/>
  <c r="J143" i="2"/>
  <c r="BF143" i="2"/>
  <c r="BI141" i="2"/>
  <c r="BH141" i="2"/>
  <c r="BG141" i="2"/>
  <c r="BE141" i="2"/>
  <c r="T141" i="2"/>
  <c r="R141" i="2"/>
  <c r="P141" i="2"/>
  <c r="BK141" i="2"/>
  <c r="J141" i="2"/>
  <c r="BF141" i="2"/>
  <c r="BI139" i="2"/>
  <c r="BH139" i="2"/>
  <c r="BG139" i="2"/>
  <c r="BE139" i="2"/>
  <c r="T139" i="2"/>
  <c r="R139" i="2"/>
  <c r="R136" i="2" s="1"/>
  <c r="P139" i="2"/>
  <c r="BK139" i="2"/>
  <c r="BK136" i="2" s="1"/>
  <c r="J136" i="2" s="1"/>
  <c r="J64" i="2" s="1"/>
  <c r="J139" i="2"/>
  <c r="BF139" i="2"/>
  <c r="BI137" i="2"/>
  <c r="BH137" i="2"/>
  <c r="BG137" i="2"/>
  <c r="BE137" i="2"/>
  <c r="T137" i="2"/>
  <c r="T136" i="2"/>
  <c r="R137" i="2"/>
  <c r="P137" i="2"/>
  <c r="P136" i="2" s="1"/>
  <c r="BK137" i="2"/>
  <c r="J137" i="2"/>
  <c r="BF137" i="2" s="1"/>
  <c r="BI134" i="2"/>
  <c r="BH134" i="2"/>
  <c r="BG134" i="2"/>
  <c r="BE134" i="2"/>
  <c r="T134" i="2"/>
  <c r="R134" i="2"/>
  <c r="P134" i="2"/>
  <c r="BK134" i="2"/>
  <c r="J134" i="2"/>
  <c r="BF134" i="2" s="1"/>
  <c r="BI133" i="2"/>
  <c r="BH133" i="2"/>
  <c r="BG133" i="2"/>
  <c r="BE133" i="2"/>
  <c r="T133" i="2"/>
  <c r="R133" i="2"/>
  <c r="R118" i="2" s="1"/>
  <c r="P133" i="2"/>
  <c r="BK133" i="2"/>
  <c r="J133" i="2"/>
  <c r="BF133" i="2"/>
  <c r="BI132" i="2"/>
  <c r="BH132" i="2"/>
  <c r="BG132" i="2"/>
  <c r="BE132" i="2"/>
  <c r="T132" i="2"/>
  <c r="R132" i="2"/>
  <c r="P132" i="2"/>
  <c r="BK132" i="2"/>
  <c r="J132" i="2"/>
  <c r="BF132" i="2"/>
  <c r="BI131" i="2"/>
  <c r="BH131" i="2"/>
  <c r="BG131" i="2"/>
  <c r="BE131" i="2"/>
  <c r="T131" i="2"/>
  <c r="R131" i="2"/>
  <c r="P131" i="2"/>
  <c r="BK131" i="2"/>
  <c r="J131" i="2"/>
  <c r="BF131" i="2"/>
  <c r="BI130" i="2"/>
  <c r="BH130" i="2"/>
  <c r="BG130" i="2"/>
  <c r="BE130" i="2"/>
  <c r="T130" i="2"/>
  <c r="R130" i="2"/>
  <c r="P130" i="2"/>
  <c r="BK130" i="2"/>
  <c r="J130" i="2"/>
  <c r="BF130" i="2" s="1"/>
  <c r="BI129" i="2"/>
  <c r="BH129" i="2"/>
  <c r="BG129" i="2"/>
  <c r="BE129" i="2"/>
  <c r="T129" i="2"/>
  <c r="R129" i="2"/>
  <c r="P129" i="2"/>
  <c r="BK129" i="2"/>
  <c r="J129" i="2"/>
  <c r="BF129" i="2" s="1"/>
  <c r="BI127" i="2"/>
  <c r="BH127" i="2"/>
  <c r="BG127" i="2"/>
  <c r="BE127" i="2"/>
  <c r="T127" i="2"/>
  <c r="T118" i="2" s="1"/>
  <c r="R127" i="2"/>
  <c r="P127" i="2"/>
  <c r="BK127" i="2"/>
  <c r="J127" i="2"/>
  <c r="BF127" i="2"/>
  <c r="BI125" i="2"/>
  <c r="BH125" i="2"/>
  <c r="BG125" i="2"/>
  <c r="BE125" i="2"/>
  <c r="T125" i="2"/>
  <c r="R125" i="2"/>
  <c r="P125" i="2"/>
  <c r="BK125" i="2"/>
  <c r="J125" i="2"/>
  <c r="BF125" i="2"/>
  <c r="BI124" i="2"/>
  <c r="BH124" i="2"/>
  <c r="BG124" i="2"/>
  <c r="BE124" i="2"/>
  <c r="T124" i="2"/>
  <c r="R124" i="2"/>
  <c r="P124" i="2"/>
  <c r="BK124" i="2"/>
  <c r="J124" i="2"/>
  <c r="BF124" i="2" s="1"/>
  <c r="BI123" i="2"/>
  <c r="BH123" i="2"/>
  <c r="F36" i="2" s="1"/>
  <c r="BC55" i="1" s="1"/>
  <c r="BG123" i="2"/>
  <c r="BE123" i="2"/>
  <c r="T123" i="2"/>
  <c r="R123" i="2"/>
  <c r="P123" i="2"/>
  <c r="BK123" i="2"/>
  <c r="J123" i="2"/>
  <c r="BF123" i="2"/>
  <c r="BI121" i="2"/>
  <c r="BH121" i="2"/>
  <c r="BG121" i="2"/>
  <c r="BE121" i="2"/>
  <c r="T121" i="2"/>
  <c r="R121" i="2"/>
  <c r="P121" i="2"/>
  <c r="BK121" i="2"/>
  <c r="J121" i="2"/>
  <c r="BF121" i="2"/>
  <c r="BI119" i="2"/>
  <c r="BH119" i="2"/>
  <c r="BG119" i="2"/>
  <c r="BE119" i="2"/>
  <c r="T119" i="2"/>
  <c r="R119" i="2"/>
  <c r="P119" i="2"/>
  <c r="P118" i="2" s="1"/>
  <c r="BK119" i="2"/>
  <c r="J119" i="2"/>
  <c r="BF119" i="2" s="1"/>
  <c r="BI117" i="2"/>
  <c r="BH117" i="2"/>
  <c r="BG117" i="2"/>
  <c r="BE117" i="2"/>
  <c r="T117" i="2"/>
  <c r="R117" i="2"/>
  <c r="P117" i="2"/>
  <c r="BK117" i="2"/>
  <c r="J117" i="2"/>
  <c r="BF117" i="2"/>
  <c r="BI115" i="2"/>
  <c r="BH115" i="2"/>
  <c r="BG115" i="2"/>
  <c r="BE115" i="2"/>
  <c r="J33" i="2" s="1"/>
  <c r="AV55" i="1" s="1"/>
  <c r="T115" i="2"/>
  <c r="R115" i="2"/>
  <c r="P115" i="2"/>
  <c r="BK115" i="2"/>
  <c r="J115" i="2"/>
  <c r="BF115" i="2" s="1"/>
  <c r="BI114" i="2"/>
  <c r="BH114" i="2"/>
  <c r="BG114" i="2"/>
  <c r="BE114" i="2"/>
  <c r="T114" i="2"/>
  <c r="R114" i="2"/>
  <c r="P114" i="2"/>
  <c r="BK114" i="2"/>
  <c r="J114" i="2"/>
  <c r="BF114" i="2"/>
  <c r="BI112" i="2"/>
  <c r="BH112" i="2"/>
  <c r="BG112" i="2"/>
  <c r="BE112" i="2"/>
  <c r="T112" i="2"/>
  <c r="R112" i="2"/>
  <c r="P112" i="2"/>
  <c r="BK112" i="2"/>
  <c r="J112" i="2"/>
  <c r="BF112" i="2" s="1"/>
  <c r="BI111" i="2"/>
  <c r="BH111" i="2"/>
  <c r="BG111" i="2"/>
  <c r="BE111" i="2"/>
  <c r="T111" i="2"/>
  <c r="R111" i="2"/>
  <c r="P111" i="2"/>
  <c r="BK111" i="2"/>
  <c r="J111" i="2"/>
  <c r="BF111" i="2" s="1"/>
  <c r="BI109" i="2"/>
  <c r="BH109" i="2"/>
  <c r="BG109" i="2"/>
  <c r="BE109" i="2"/>
  <c r="T109" i="2"/>
  <c r="R109" i="2"/>
  <c r="P109" i="2"/>
  <c r="P106" i="2" s="1"/>
  <c r="BK109" i="2"/>
  <c r="J109" i="2"/>
  <c r="BF109" i="2" s="1"/>
  <c r="BI107" i="2"/>
  <c r="BH107" i="2"/>
  <c r="BG107" i="2"/>
  <c r="BE107" i="2"/>
  <c r="T107" i="2"/>
  <c r="T106" i="2" s="1"/>
  <c r="R107" i="2"/>
  <c r="R106" i="2" s="1"/>
  <c r="P107" i="2"/>
  <c r="BK107" i="2"/>
  <c r="BK106" i="2" s="1"/>
  <c r="J106" i="2" s="1"/>
  <c r="J62" i="2" s="1"/>
  <c r="J107" i="2"/>
  <c r="BF107" i="2"/>
  <c r="BI105" i="2"/>
  <c r="BH105" i="2"/>
  <c r="BG105" i="2"/>
  <c r="F35" i="2" s="1"/>
  <c r="BB55" i="1" s="1"/>
  <c r="BE105" i="2"/>
  <c r="T105" i="2"/>
  <c r="T103" i="2" s="1"/>
  <c r="R105" i="2"/>
  <c r="P105" i="2"/>
  <c r="P103" i="2" s="1"/>
  <c r="BK105" i="2"/>
  <c r="J105" i="2"/>
  <c r="BF105" i="2"/>
  <c r="BI104" i="2"/>
  <c r="F37" i="2" s="1"/>
  <c r="BD55" i="1" s="1"/>
  <c r="BD54" i="1" s="1"/>
  <c r="W33" i="1" s="1"/>
  <c r="BH104" i="2"/>
  <c r="BG104" i="2"/>
  <c r="BE104" i="2"/>
  <c r="T104" i="2"/>
  <c r="R104" i="2"/>
  <c r="R103" i="2" s="1"/>
  <c r="P104" i="2"/>
  <c r="BK104" i="2"/>
  <c r="BK103" i="2"/>
  <c r="J103" i="2" s="1"/>
  <c r="J61" i="2" s="1"/>
  <c r="J104" i="2"/>
  <c r="BF104" i="2" s="1"/>
  <c r="J98" i="2"/>
  <c r="F97" i="2"/>
  <c r="F95" i="2"/>
  <c r="E93" i="2"/>
  <c r="J55" i="2"/>
  <c r="F54" i="2"/>
  <c r="F52" i="2"/>
  <c r="E50" i="2"/>
  <c r="J21" i="2"/>
  <c r="E21" i="2"/>
  <c r="J97" i="2"/>
  <c r="J54" i="2"/>
  <c r="J20" i="2"/>
  <c r="J18" i="2"/>
  <c r="E18" i="2"/>
  <c r="F98" i="2" s="1"/>
  <c r="J17" i="2"/>
  <c r="J12" i="2"/>
  <c r="J95" i="2" s="1"/>
  <c r="E7" i="2"/>
  <c r="E91" i="2"/>
  <c r="E48" i="2"/>
  <c r="AS54" i="1"/>
  <c r="L50" i="1"/>
  <c r="AM50" i="1"/>
  <c r="AM49" i="1"/>
  <c r="L49" i="1"/>
  <c r="AM47" i="1"/>
  <c r="L47" i="1"/>
  <c r="L45" i="1"/>
  <c r="L44" i="1"/>
  <c r="J52" i="3" l="1"/>
  <c r="J52" i="5"/>
  <c r="R102" i="2"/>
  <c r="BK148" i="2"/>
  <c r="J148" i="2" s="1"/>
  <c r="J66" i="2" s="1"/>
  <c r="J149" i="2"/>
  <c r="J67" i="2" s="1"/>
  <c r="P102" i="2"/>
  <c r="P101" i="2" s="1"/>
  <c r="AU55" i="1" s="1"/>
  <c r="T102" i="2"/>
  <c r="F34" i="2"/>
  <c r="BA55" i="1" s="1"/>
  <c r="J34" i="2"/>
  <c r="AW55" i="1" s="1"/>
  <c r="AT55" i="1" s="1"/>
  <c r="BK118" i="2"/>
  <c r="J118" i="2" s="1"/>
  <c r="J63" i="2" s="1"/>
  <c r="T158" i="2"/>
  <c r="T148" i="2" s="1"/>
  <c r="F55" i="2"/>
  <c r="BK102" i="2"/>
  <c r="R149" i="2"/>
  <c r="J103" i="3"/>
  <c r="J61" i="3" s="1"/>
  <c r="BK102" i="3"/>
  <c r="P102" i="3"/>
  <c r="F33" i="2"/>
  <c r="AZ55" i="1" s="1"/>
  <c r="R184" i="2"/>
  <c r="T102" i="3"/>
  <c r="J34" i="3"/>
  <c r="AW56" i="1" s="1"/>
  <c r="AT56" i="1" s="1"/>
  <c r="F34" i="3"/>
  <c r="BA56" i="1" s="1"/>
  <c r="J52" i="2"/>
  <c r="T186" i="3"/>
  <c r="T216" i="3"/>
  <c r="R271" i="3"/>
  <c r="P186" i="4"/>
  <c r="R102" i="5"/>
  <c r="R101" i="5" s="1"/>
  <c r="R150" i="5"/>
  <c r="BK151" i="3"/>
  <c r="R186" i="3"/>
  <c r="BK216" i="3"/>
  <c r="J216" i="3" s="1"/>
  <c r="J70" i="3" s="1"/>
  <c r="R287" i="3"/>
  <c r="BK320" i="3"/>
  <c r="J320" i="3" s="1"/>
  <c r="J78" i="3" s="1"/>
  <c r="BK335" i="3"/>
  <c r="J335" i="3" s="1"/>
  <c r="J79" i="3" s="1"/>
  <c r="R102" i="4"/>
  <c r="R106" i="4"/>
  <c r="T160" i="4"/>
  <c r="R186" i="4"/>
  <c r="P216" i="4"/>
  <c r="BK284" i="4"/>
  <c r="J284" i="4" s="1"/>
  <c r="J75" i="4" s="1"/>
  <c r="BK294" i="4"/>
  <c r="J294" i="4" s="1"/>
  <c r="J76" i="4" s="1"/>
  <c r="BK304" i="4"/>
  <c r="J304" i="4" s="1"/>
  <c r="J77" i="4" s="1"/>
  <c r="BK330" i="4"/>
  <c r="J330" i="4" s="1"/>
  <c r="J79" i="4" s="1"/>
  <c r="T271" i="3"/>
  <c r="P271" i="3"/>
  <c r="J34" i="4"/>
  <c r="AW57" i="1" s="1"/>
  <c r="BK186" i="4"/>
  <c r="J186" i="4" s="1"/>
  <c r="J69" i="4" s="1"/>
  <c r="P252" i="4"/>
  <c r="P150" i="4" s="1"/>
  <c r="R284" i="4"/>
  <c r="BK353" i="3"/>
  <c r="J353" i="3" s="1"/>
  <c r="J81" i="3" s="1"/>
  <c r="P160" i="4"/>
  <c r="BK258" i="4"/>
  <c r="J258" i="4" s="1"/>
  <c r="J73" i="4" s="1"/>
  <c r="BK315" i="4"/>
  <c r="J315" i="4" s="1"/>
  <c r="J78" i="4" s="1"/>
  <c r="F34" i="5"/>
  <c r="BA58" i="1" s="1"/>
  <c r="J34" i="5"/>
  <c r="AW58" i="1" s="1"/>
  <c r="AT58" i="1" s="1"/>
  <c r="F33" i="3"/>
  <c r="AZ56" i="1" s="1"/>
  <c r="R151" i="3"/>
  <c r="T259" i="3"/>
  <c r="P259" i="3"/>
  <c r="P150" i="3" s="1"/>
  <c r="BK309" i="3"/>
  <c r="J309" i="3" s="1"/>
  <c r="J77" i="3" s="1"/>
  <c r="BK102" i="4"/>
  <c r="F33" i="4"/>
  <c r="AZ57" i="1" s="1"/>
  <c r="J33" i="4"/>
  <c r="AV57" i="1" s="1"/>
  <c r="AT57" i="1" s="1"/>
  <c r="J103" i="5"/>
  <c r="J61" i="5" s="1"/>
  <c r="BK102" i="5"/>
  <c r="J151" i="5"/>
  <c r="J67" i="5" s="1"/>
  <c r="BK150" i="5"/>
  <c r="J150" i="5" s="1"/>
  <c r="J66" i="5" s="1"/>
  <c r="T150" i="3"/>
  <c r="P309" i="3"/>
  <c r="R346" i="3"/>
  <c r="F35" i="4"/>
  <c r="BB57" i="1" s="1"/>
  <c r="BB54" i="1" s="1"/>
  <c r="P106" i="4"/>
  <c r="P102" i="4" s="1"/>
  <c r="R160" i="4"/>
  <c r="R150" i="4" s="1"/>
  <c r="F36" i="4"/>
  <c r="BC57" i="1" s="1"/>
  <c r="BC54" i="1" s="1"/>
  <c r="T216" i="4"/>
  <c r="T150" i="4" s="1"/>
  <c r="T101" i="4" s="1"/>
  <c r="E48" i="5"/>
  <c r="F33" i="5"/>
  <c r="AZ58" i="1" s="1"/>
  <c r="P101" i="4" l="1"/>
  <c r="AU57" i="1" s="1"/>
  <c r="AX54" i="1"/>
  <c r="W31" i="1"/>
  <c r="W32" i="1"/>
  <c r="AY54" i="1"/>
  <c r="T101" i="3"/>
  <c r="BK101" i="2"/>
  <c r="J101" i="2" s="1"/>
  <c r="J102" i="2"/>
  <c r="J60" i="2" s="1"/>
  <c r="T101" i="2"/>
  <c r="BK150" i="3"/>
  <c r="J150" i="3" s="1"/>
  <c r="J66" i="3" s="1"/>
  <c r="J151" i="3"/>
  <c r="J67" i="3" s="1"/>
  <c r="AZ54" i="1"/>
  <c r="AU54" i="1"/>
  <c r="J102" i="4"/>
  <c r="J60" i="4" s="1"/>
  <c r="BK101" i="4"/>
  <c r="J101" i="4" s="1"/>
  <c r="R101" i="4"/>
  <c r="P101" i="3"/>
  <c r="AU56" i="1" s="1"/>
  <c r="BK150" i="4"/>
  <c r="J150" i="4" s="1"/>
  <c r="J66" i="4" s="1"/>
  <c r="J102" i="5"/>
  <c r="J60" i="5" s="1"/>
  <c r="BK101" i="5"/>
  <c r="J101" i="5" s="1"/>
  <c r="R150" i="3"/>
  <c r="R101" i="3" s="1"/>
  <c r="J102" i="3"/>
  <c r="J60" i="3" s="1"/>
  <c r="BK101" i="3"/>
  <c r="J101" i="3" s="1"/>
  <c r="R101" i="2"/>
  <c r="R148" i="2"/>
  <c r="BA54" i="1"/>
  <c r="J59" i="2" l="1"/>
  <c r="J30" i="2"/>
  <c r="J59" i="5"/>
  <c r="J30" i="5"/>
  <c r="AV54" i="1"/>
  <c r="W29" i="1"/>
  <c r="J59" i="4"/>
  <c r="J30" i="4"/>
  <c r="AW54" i="1"/>
  <c r="AK30" i="1" s="1"/>
  <c r="W30" i="1"/>
  <c r="J59" i="3"/>
  <c r="J30" i="3"/>
  <c r="AG57" i="1" l="1"/>
  <c r="AN57" i="1" s="1"/>
  <c r="J39" i="4"/>
  <c r="AK29" i="1"/>
  <c r="AT54" i="1"/>
  <c r="AG56" i="1"/>
  <c r="AN56" i="1" s="1"/>
  <c r="J39" i="3"/>
  <c r="AG58" i="1"/>
  <c r="AN58" i="1" s="1"/>
  <c r="J39" i="5"/>
  <c r="AG55" i="1"/>
  <c r="J39" i="2"/>
  <c r="AG54" i="1" l="1"/>
  <c r="AN55" i="1"/>
  <c r="AK26" i="1" l="1"/>
  <c r="AK35" i="1" s="1"/>
  <c r="AN54" i="1"/>
</calcChain>
</file>

<file path=xl/sharedStrings.xml><?xml version="1.0" encoding="utf-8"?>
<sst xmlns="http://schemas.openxmlformats.org/spreadsheetml/2006/main" count="11412" uniqueCount="1503">
  <si>
    <t>Export Komplet</t>
  </si>
  <si>
    <t>VZ</t>
  </si>
  <si>
    <t>2.0</t>
  </si>
  <si>
    <t>ZAMOK</t>
  </si>
  <si>
    <t>False</t>
  </si>
  <si>
    <t>{82b1e772-501e-47b6-93d1-c40e00ead33d}</t>
  </si>
  <si>
    <t>0,01</t>
  </si>
  <si>
    <t>21</t>
  </si>
  <si>
    <t>15</t>
  </si>
  <si>
    <t>REKAPITULACE STAVBY</t>
  </si>
  <si>
    <t>v ---  níže se nacházejí doplnkové a pomocné údaje k sestavám  --- v</t>
  </si>
  <si>
    <t>Návod na vyplnění</t>
  </si>
  <si>
    <t>0,001</t>
  </si>
  <si>
    <t>Kód:</t>
  </si>
  <si>
    <t>0011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</si>
  <si>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</si>
  <si>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</si>
  <si>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Nad Sokolovnou 616 - stavební úpravy koupelen</t>
  </si>
  <si>
    <t>KSO:</t>
  </si>
  <si>
    <t/>
  </si>
  <si>
    <t>CC-CZ:</t>
  </si>
  <si>
    <t>Místo:</t>
  </si>
  <si>
    <t>Liberec, Nad Sokolovnou 616</t>
  </si>
  <si>
    <t>Datum:</t>
  </si>
  <si>
    <t>Zadavatel:</t>
  </si>
  <si>
    <t>IČ:</t>
  </si>
  <si>
    <t>00262978</t>
  </si>
  <si>
    <t>Statutární město Liberec</t>
  </si>
  <si>
    <t>DIČ:</t>
  </si>
  <si>
    <t>Uchazeč:</t>
  </si>
  <si>
    <t>Vyplň údaj</t>
  </si>
  <si>
    <t>Projektant:</t>
  </si>
  <si>
    <t xml:space="preserve"> </t>
  </si>
  <si>
    <t>True</t>
  </si>
  <si>
    <t>Zpracovatel:</t>
  </si>
  <si>
    <t>07172508</t>
  </si>
  <si>
    <t>M3 Stavby v.o.s.</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</si>
  <si>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</si>
  <si>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</si>
  <si>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</si>
  <si>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</si>
  <si>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</si>
  <si>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</si>
  <si>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</si>
  <si>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</si>
  <si>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</si>
  <si>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</si>
  <si>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</si>
  <si>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</si>
  <si>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</si>
  <si>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</si>
  <si>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</si>
  <si>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</si>
  <si>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</si>
  <si>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</si>
  <si>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</si>
  <si>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</si>
  <si>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</si>
  <si>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</si>
  <si>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</si>
  <si>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</si>
  <si>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</si>
  <si>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</si>
  <si>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</si>
  <si>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</si>
  <si>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</si>
  <si>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</si>
  <si>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</si>
  <si>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</si>
  <si>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</si>
  <si>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</si>
  <si>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</si>
  <si>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</si>
  <si>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</si>
  <si>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</si>
  <si>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</si>
  <si>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</si>
  <si>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</si>
  <si>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02</t>
  </si>
  <si>
    <t>Koupelna TYP B III</t>
  </si>
  <si>
    <t>STA</t>
  </si>
  <si>
    <t>1</t>
  </si>
  <si>
    <t>{3b96fdc1-322e-4618-9dd1-6f2d2c9b890a}</t>
  </si>
  <si>
    <t>01</t>
  </si>
  <si>
    <t>Koupelna TYP A III</t>
  </si>
  <si>
    <t>{d35a885e-18d2-456f-87a6-451cecc95d65}</t>
  </si>
  <si>
    <t>03</t>
  </si>
  <si>
    <t>Koupelna TYP C III</t>
  </si>
  <si>
    <t>{6dc037a6-8722-4213-80ab-85d1eadbd8ab}</t>
  </si>
  <si>
    <t>04</t>
  </si>
  <si>
    <t>Koupelna TYP D III</t>
  </si>
  <si>
    <t>{fa5c61fe-09ce-4aa6-880d-d3a7c848c791}</t>
  </si>
  <si>
    <t>KRYCÍ LIST SOUPISU PRACÍ</t>
  </si>
  <si>
    <t>Objekt:</t>
  </si>
  <si>
    <t>02 - Koupelna TYP B III</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</si>
  <si>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</si>
  <si>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</si>
  <si>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</si>
  <si>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</si>
  <si>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</si>
  <si>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</si>
  <si>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</si>
  <si>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</si>
  <si>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</si>
  <si>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</si>
  <si>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</si>
  <si>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</si>
  <si>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</si>
  <si>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</si>
  <si>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</si>
  <si>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</si>
  <si>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</si>
  <si>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</si>
  <si>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741 - Elektroinstalace - silnoproud</t>
  </si>
  <si>
    <t xml:space="preserve">    751 - Vzduchotechnika</t>
  </si>
  <si>
    <t xml:space="preserve">    763 - Konstrukce suché výstavby</t>
  </si>
  <si>
    <t xml:space="preserve">    766 - Konstrukce truhlářské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</si>
  <si>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</si>
  <si>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</si>
  <si>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</si>
  <si>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</si>
  <si>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</si>
  <si>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</si>
  <si>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</si>
  <si>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</si>
  <si>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</si>
  <si>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</si>
  <si>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</si>
  <si>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</si>
  <si>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</si>
  <si>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</si>
  <si>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</si>
  <si>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</si>
  <si>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</si>
  <si>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</si>
  <si>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</si>
  <si>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</si>
  <si>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</si>
  <si>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</si>
  <si>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</si>
  <si>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340271041</t>
  </si>
  <si>
    <t>Zazdívka otvorů v příčkách nebo stěnách pórobetonovými tvárnicemi plochy přes 0,025 m2 do 1 m2, objemová hmotnost 500 kg/m3, tloušťka příčky 150 mm</t>
  </si>
  <si>
    <t>m2</t>
  </si>
  <si>
    <t>4</t>
  </si>
  <si>
    <t>2</t>
  </si>
  <si>
    <t>2122123321</t>
  </si>
  <si>
    <t>342272225</t>
  </si>
  <si>
    <t>Příčky z pórobetonových tvárnic hladkých na tenké maltové lože objemová hmotnost do 500 kg/m3, tloušťka příčky 100 mm</t>
  </si>
  <si>
    <t>-1149303493</t>
  </si>
  <si>
    <t>6</t>
  </si>
  <si>
    <t>Úpravy povrchů, podlahy a osazování výplní</t>
  </si>
  <si>
    <t>612321111</t>
  </si>
  <si>
    <t>Omítka vápenocementová vnitřních ploch nanášená ručně jednovrstvá, tloušťky do 10 mm hrubá zatřená svislých konstrukcí stěn</t>
  </si>
  <si>
    <t>-480840781</t>
  </si>
  <si>
    <t>PSC</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</si>
  <si>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</si>
  <si>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612321141</t>
  </si>
  <si>
    <t>Omítka vápenocementová vnitřních ploch nanášená ručně dvouvrstvá, tloušťky jádrové omítky do 10 mm a tloušťky štuku do 3 mm štuková svislých konstrukcí stěn</t>
  </si>
  <si>
    <t>-471067363</t>
  </si>
  <si>
    <t>5</t>
  </si>
  <si>
    <t>612325223</t>
  </si>
  <si>
    <t>Vápenocementová omítka jednotlivých malých ploch štuková na stěnách, plochy jednotlivě přes 0,25 do 1 m2</t>
  </si>
  <si>
    <t>kus</t>
  </si>
  <si>
    <t>-1714069379</t>
  </si>
  <si>
    <t>631311234</t>
  </si>
  <si>
    <t>Mazanina z betonu prostého se zvýšenými nároky na prostředí tl. přes 120 do 240 mm tř. C 25/30</t>
  </si>
  <si>
    <t>m3</t>
  </si>
  <si>
    <t>788385824</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</si>
  <si>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</si>
  <si>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7</t>
  </si>
  <si>
    <t>632452421</t>
  </si>
  <si>
    <t>Doplnění cementového potěru na mazaninách a betonových podkladech (s dodáním hmot), hlazeného dřevěným nebo ocelovým hladítkem, plochy jednotlivě přes 1 m2 do 4 m2 a tl. přes 10 do 20 mm - vyspádování koupelny</t>
  </si>
  <si>
    <t>977546470</t>
  </si>
  <si>
    <t>8</t>
  </si>
  <si>
    <t>642942111</t>
  </si>
  <si>
    <t>Osazování zárubní nebo rámů kovových dveřních lisovaných nebo z úhelníků bez dveřních křídel na cementovou maltu, plochy otvoru do 2,5 m2</t>
  </si>
  <si>
    <t>-1302876578</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</si>
  <si>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</si>
  <si>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9</t>
  </si>
  <si>
    <t>M</t>
  </si>
  <si>
    <t>55331106</t>
  </si>
  <si>
    <t>zárubeň ocelová pro běžné zdění hranatý profil 95 900 L/P</t>
  </si>
  <si>
    <t>-1223233124</t>
  </si>
  <si>
    <t>Ostatní konstrukce a práce, bourání</t>
  </si>
  <si>
    <t>10</t>
  </si>
  <si>
    <t>949101111</t>
  </si>
  <si>
    <t>Lešení pomocné pracovní pro objekty pozemních staveb pro zatížení do 150 kg/m2, o výšce lešeňové podlahy do 1,9 m</t>
  </si>
  <si>
    <t>-13278515</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</si>
  <si>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</si>
  <si>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11</t>
  </si>
  <si>
    <t>952901111</t>
  </si>
  <si>
    <t>Vyčištění budov nebo objektů před předáním do užívání budov bytové nebo občanské výstavby, světlé výšky podlaží do 4 m</t>
  </si>
  <si>
    <t>-53515497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</si>
  <si>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</si>
  <si>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12</t>
  </si>
  <si>
    <t>962031133</t>
  </si>
  <si>
    <t>Bourání příček z cihel, tvárnic nebo příčkovek z cihel pálených, plných nebo dutých na maltu vápennou nebo vápenocementovou, tl. do 150 mm</t>
  </si>
  <si>
    <t>566850645</t>
  </si>
  <si>
    <t>13</t>
  </si>
  <si>
    <t>965042241</t>
  </si>
  <si>
    <t>Bourání mazanin betonových nebo z litého asfaltu tl. přes 100 mm, plochy přes 4 m2</t>
  </si>
  <si>
    <t>-814486188</t>
  </si>
  <si>
    <t>14</t>
  </si>
  <si>
    <t>965081213</t>
  </si>
  <si>
    <t>Bourání podlah z dlaždic bez podkladního lože nebo mazaniny, s jakoukoliv výplní spár keramických nebo xylolitových tl. do 10 mm, plochy přes 1 m2</t>
  </si>
  <si>
    <t>2003575079</t>
  </si>
  <si>
    <t xml:space="preserve">Poznámka k souboru cen:_x000D_
1. Odsekání soklíků se oceňuje cenami souboru cen 965 08._x000D_
</t>
  </si>
  <si>
    <t>968072455</t>
  </si>
  <si>
    <t>Vybourání kovových rámů oken s křídly, dveřních zárubní, vrat, stěn, ostění nebo obkladů dveřních zárubní, plochy do 2 m2</t>
  </si>
  <si>
    <t>-120555555</t>
  </si>
  <si>
    <t xml:space="preserve">Poznámka k souboru cen:_x000D_
1. V cenách -2244 až -2559 jsou započteny i náklady na vyvěšení křídel._x000D_
2. Cenou -2641 se oceňuje i vybourání nosné ocelové konstrukce pro sádrokartonové příčky._x000D_
</t>
  </si>
  <si>
    <t>16</t>
  </si>
  <si>
    <t>969011121</t>
  </si>
  <si>
    <t>Vybourání vodovodního, plynového a pod. vedení DN do 52 mm</t>
  </si>
  <si>
    <t>m</t>
  </si>
  <si>
    <t>-1874103489</t>
  </si>
  <si>
    <t>17</t>
  </si>
  <si>
    <t>969021111</t>
  </si>
  <si>
    <t>Vybourání kanalizačního potrubí DN do 100 mm</t>
  </si>
  <si>
    <t>-456663714</t>
  </si>
  <si>
    <t>18</t>
  </si>
  <si>
    <t>969021121</t>
  </si>
  <si>
    <t>Vybourání kanalizačního potrubí DN do 200 mm</t>
  </si>
  <si>
    <t>87251021</t>
  </si>
  <si>
    <t>19</t>
  </si>
  <si>
    <t>974031132</t>
  </si>
  <si>
    <t>Vysekání rýh ve zdivu cihelném na maltu vápennou nebo vápenocementovou do hl. 50 mm a šířky do 70 mm</t>
  </si>
  <si>
    <t>1108784824</t>
  </si>
  <si>
    <t>20</t>
  </si>
  <si>
    <t>976082131</t>
  </si>
  <si>
    <t>Vybourání drobných zámečnických a jiných konstrukcí objímek, držáků, věšáků, záclonových konzol, lustrových skob apod., ze zdiva cihelného</t>
  </si>
  <si>
    <t>1057620111</t>
  </si>
  <si>
    <t>978059541</t>
  </si>
  <si>
    <t>Odsekání obkladů stěn včetně otlučení podkladní omítky až na zdivo z obkládaček vnitřních, z jakýchkoliv materiálů, plochy přes 1 m2</t>
  </si>
  <si>
    <t>1338803205</t>
  </si>
  <si>
    <t>997</t>
  </si>
  <si>
    <t>Přesun sutě</t>
  </si>
  <si>
    <t>22</t>
  </si>
  <si>
    <t>997013215</t>
  </si>
  <si>
    <t>Vnitrostaveništní doprava suti a vybouraných hmot vodorovně do 50 m svisle ručně (nošením po schodech) pro budovy a haly výšky přes 15 do 18 m</t>
  </si>
  <si>
    <t>t</t>
  </si>
  <si>
    <t>1162447364</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</si>
  <si>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</si>
  <si>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23</t>
  </si>
  <si>
    <t>997013509</t>
  </si>
  <si>
    <t>Odvoz suti a vybouraných hmot na skládku nebo meziskládku se složením, na vzdálenost Příplatek k ceně za každý další i započatý 1 km přes 1 km</t>
  </si>
  <si>
    <t>352847045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</si>
  <si>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</si>
  <si>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24</t>
  </si>
  <si>
    <t>997013511</t>
  </si>
  <si>
    <t>Odvoz suti a vybouraných hmot z meziskládky na skládku s naložením a se složením, na vzdálenost do 1 km</t>
  </si>
  <si>
    <t>525159253</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</si>
  <si>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</si>
  <si>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25</t>
  </si>
  <si>
    <t>997013802</t>
  </si>
  <si>
    <t>Poplatek za uložení stavebního odpadu na skládce (skládkovné) z armovaného betonu zatříděného do Katalogu odpadů pod kódem 170 101</t>
  </si>
  <si>
    <t>1181382488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</si>
  <si>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</si>
  <si>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</si>
  <si>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</si>
  <si>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26</t>
  </si>
  <si>
    <t>998018003</t>
  </si>
  <si>
    <t>Přesun hmot pro budovy občanské výstavby, bydlení, výrobu a služby ruční - bez užití mechanizace vodorovná dopravní vzdálenost do 100 m pro budovy s jakoukoliv nosnou konstrukcí výšky přes 12 do 24 m</t>
  </si>
  <si>
    <t>-689379546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</si>
  <si>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</si>
  <si>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</si>
  <si>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</si>
  <si>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</si>
  <si>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</si>
  <si>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27</t>
  </si>
  <si>
    <t>711131811</t>
  </si>
  <si>
    <t>Odstranění izolace proti zemní vlhkosti na ploše vodorovné V</t>
  </si>
  <si>
    <t>2115364982</t>
  </si>
  <si>
    <t xml:space="preserve">Poznámka k souboru cen:_x000D_
1. Ceny se používají pro odstranění hydroizolačních pásů a folií bez rozlišení tloušťky a počtu vrstev._x000D_
</t>
  </si>
  <si>
    <t>28</t>
  </si>
  <si>
    <t>711493111</t>
  </si>
  <si>
    <t>Izolace proti podpovrchové a tlakové vodě - ostatní na ploše vodorovné V dvousložkovou na bázi cementu</t>
  </si>
  <si>
    <t>1738989258</t>
  </si>
  <si>
    <t>29</t>
  </si>
  <si>
    <t>711493121</t>
  </si>
  <si>
    <t>Izolace proti podpovrchové a tlakové vodě - ostatní na ploše svislé S dvousložkovou na bázi cementu</t>
  </si>
  <si>
    <t>1235968739</t>
  </si>
  <si>
    <t>30</t>
  </si>
  <si>
    <t>998711102</t>
  </si>
  <si>
    <t>Přesun hmot pro izolace proti vodě, vlhkosti a plynům stanovený z hmotnosti přesunovaného materiálu vodorovná dopravní vzdálenost do 50 m v objektech výšky přes 6 do 12 m</t>
  </si>
  <si>
    <t>-2001952245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</si>
  <si>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</si>
  <si>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31</t>
  </si>
  <si>
    <t>998711181</t>
  </si>
  <si>
    <t>Přesun hmot pro izolace proti vodě, vlhkosti a plynům stanovený z hmotnosti přesunovaného materiálu Příplatek k cenám za přesun prováděný bez použití mechanizace pro jakoukoliv výšku objektu</t>
  </si>
  <si>
    <t>-341107370</t>
  </si>
  <si>
    <t>721</t>
  </si>
  <si>
    <t>Zdravotechnika - vnitřní kanalizace</t>
  </si>
  <si>
    <t>32</t>
  </si>
  <si>
    <t>721174005</t>
  </si>
  <si>
    <t>Potrubí z plastových trub polypropylenové svodné (ležaté) DN 110</t>
  </si>
  <si>
    <t>-1120167178</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</si>
  <si>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</si>
  <si>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33</t>
  </si>
  <si>
    <t>721174025</t>
  </si>
  <si>
    <t>Potrubí z plastových trub polypropylenové odpadní (svislé) DN 110</t>
  </si>
  <si>
    <t>-40468871</t>
  </si>
  <si>
    <t>34</t>
  </si>
  <si>
    <t>721174042</t>
  </si>
  <si>
    <t>Potrubí z plastových trub polypropylenové připojovací DN 40</t>
  </si>
  <si>
    <t>536327200</t>
  </si>
  <si>
    <t>35</t>
  </si>
  <si>
    <t>721174043</t>
  </si>
  <si>
    <t>Potrubí z plastových trub polypropylenové připojovací DN 50</t>
  </si>
  <si>
    <t>-1679257361</t>
  </si>
  <si>
    <t>36</t>
  </si>
  <si>
    <t>721194104</t>
  </si>
  <si>
    <t>Vyměření přípojek na potrubí vyvedení a upevnění odpadních výpustek DN 40</t>
  </si>
  <si>
    <t>622871925</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</si>
  <si>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</si>
  <si>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37</t>
  </si>
  <si>
    <t>721194105</t>
  </si>
  <si>
    <t>Vyměření přípojek na potrubí vyvedení a upevnění odpadních výpustek DN 50</t>
  </si>
  <si>
    <t>1409222625</t>
  </si>
  <si>
    <t>38</t>
  </si>
  <si>
    <t>721194109</t>
  </si>
  <si>
    <t>Vyměření přípojek na potrubí vyvedení a upevnění odpadních výpustek DN 100</t>
  </si>
  <si>
    <t>-576149677</t>
  </si>
  <si>
    <t>39</t>
  </si>
  <si>
    <t>721219128</t>
  </si>
  <si>
    <t>Odtokové sprchové žlaby montáž odtokových sprchových žlabů ostatních typů délky do 1050 mm</t>
  </si>
  <si>
    <t>1399129234</t>
  </si>
  <si>
    <t>40</t>
  </si>
  <si>
    <t>55233011</t>
  </si>
  <si>
    <t>odtokový žlab sprchového koutu vč. roštu L=1050 mm, výška 7 cm</t>
  </si>
  <si>
    <t>-1570889294</t>
  </si>
  <si>
    <t>41</t>
  </si>
  <si>
    <t>721226521</t>
  </si>
  <si>
    <t>Zápachové uzávěrky nástěnné (PP) pro pračku a myčku DN 40</t>
  </si>
  <si>
    <t>1304546591</t>
  </si>
  <si>
    <t>42</t>
  </si>
  <si>
    <t>721290111</t>
  </si>
  <si>
    <t>Zkouška těsnosti kanalizace v objektech vodou do DN 125</t>
  </si>
  <si>
    <t>1990586693</t>
  </si>
  <si>
    <t xml:space="preserve">Poznámka k souboru cen:_x000D_
1. V ceně -0123 není započteno dodání média; jeho dodávka se oceňuje ve specifikaci._x000D_
</t>
  </si>
  <si>
    <t>43</t>
  </si>
  <si>
    <t>721290112</t>
  </si>
  <si>
    <t>Zkouška těsnosti kanalizace v objektech vodou DN 150 nebo DN 200</t>
  </si>
  <si>
    <t>-1837598327</t>
  </si>
  <si>
    <t>44</t>
  </si>
  <si>
    <t>998721103</t>
  </si>
  <si>
    <t>Přesun hmot pro vnitřní kanalizace stanovený z hmotnosti přesunovaného materiálu vodorovná dopravní vzdálenost do 50 m v objektech výšky přes 12 do 24 m</t>
  </si>
  <si>
    <t>-1948094226</t>
  </si>
  <si>
    <t>45</t>
  </si>
  <si>
    <t>998721181</t>
  </si>
  <si>
    <t>Přesun hmot pro vnitřní kanalizace stanovený z hmotnosti přesunovaného materiálu Příplatek k ceně za přesun prováděný bez použití mechanizace pro jakoukoliv výšku objektu</t>
  </si>
  <si>
    <t>1372445908</t>
  </si>
  <si>
    <t>722</t>
  </si>
  <si>
    <t>Zdravotechnika - vnitřní vodovod</t>
  </si>
  <si>
    <t>46</t>
  </si>
  <si>
    <t>722170942</t>
  </si>
  <si>
    <t>Oprava vodovodního potrubí z plastových trub spojky pro trubky nátrubkové G 1/2</t>
  </si>
  <si>
    <t>-2016807536</t>
  </si>
  <si>
    <t>47</t>
  </si>
  <si>
    <t>722176112</t>
  </si>
  <si>
    <t>Montáž potrubí z plastových trub svařovaných polyfuzně D přes 16 do 20 mm</t>
  </si>
  <si>
    <t>-470814220</t>
  </si>
  <si>
    <t xml:space="preserve">Poznámka k souboru cen:_x000D_
1. V cenách -6111 až -6140 jsou započteny i náklady na montáž tvarovek._x000D_
2. V cenách -6111 až -6140 je započtena tato četnost spojů na 1 m délky rozvodu:_x000D_
a) u polyfuze: 3 svary,_x000D_
b) na tupo: 1,5 svaru._x000D_
3. Odlišné množství spojů lze ocenit přípočtem či odpočtem cen -3911 až -3990 části C02 Opravy a údržba vnitřního vodovodu_x000D_
4. V cenách –6111 až -6140 nejsou započteny náklady na dodání potrubí a tvarovky; tyto se oceňují ve specifikaci. Ztratné lze stanovit:_x000D_
a) u potrubí ve výši 3%,_x000D_
b) u tvarovek se nestanoví._x000D_
</t>
  </si>
  <si>
    <t>48</t>
  </si>
  <si>
    <t>28615100</t>
  </si>
  <si>
    <t>trubka tlaková PPR řada PN 10 20x2,2x4000mm</t>
  </si>
  <si>
    <t>1297524745</t>
  </si>
  <si>
    <t>49</t>
  </si>
  <si>
    <t>722179191</t>
  </si>
  <si>
    <t>Příplatek k ceně rozvody vody z plastů za práce malého rozsahu na zakázce do 20 m rozvodu</t>
  </si>
  <si>
    <t>soubor</t>
  </si>
  <si>
    <t>-610072045</t>
  </si>
  <si>
    <t xml:space="preserve">Poznámka k souboru cen:_x000D_
1. Příplatek - 9191 nelze užít současně s příplatky -9192 a -9193._x000D_
2. Příplatky -9192 a -9193 lze užít současně._x000D_
3. Příplatky lze užít také k cenám oprav plastových rozvodů._x000D_
</t>
  </si>
  <si>
    <t>50</t>
  </si>
  <si>
    <t>722181221</t>
  </si>
  <si>
    <t>Ochrana potrubí termoizolačními trubicemi z pěnového polyetylenu PE přilepenými v příčných a podélných spojích, tloušťky izolace přes 6 do 9 mm, vnitřního průměru izolace DN do 22 mm</t>
  </si>
  <si>
    <t>1646950938</t>
  </si>
  <si>
    <t xml:space="preserve">Poznámka k souboru cen:_x000D_
1. V cenách -1211 až -1256 jsou započteny i náklady na dodání tepelně izolačních trubic._x000D_
</t>
  </si>
  <si>
    <t>51</t>
  </si>
  <si>
    <t>722181231</t>
  </si>
  <si>
    <t>Ochrana potrubí termoizolačními trubicemi z pěnového polyetylenu PE přilepenými v příčných a podélných spojích, tloušťky izolace přes 9 do 13 mm, vnitřního průměru izolace DN do 22 mm</t>
  </si>
  <si>
    <t>-1745606012</t>
  </si>
  <si>
    <t>52</t>
  </si>
  <si>
    <t>722190402</t>
  </si>
  <si>
    <t>Zřízení přípojek na potrubí vyvedení a upevnění výpustek přes 25 do DN 50</t>
  </si>
  <si>
    <t>1485183644</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</si>
  <si>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</si>
  <si>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53</t>
  </si>
  <si>
    <t>722190901</t>
  </si>
  <si>
    <t>Opravy ostatní uzavření nebo otevření vodovodního potrubí při opravách včetně vypuštění a napuštění</t>
  </si>
  <si>
    <t>-1889831168</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</si>
  <si>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výpustkou._x000D_
2. Cenou nelze oceňovat uzavírání nebo otevírání potrubí, které odbočuje ze stoupacího potrubí a je opatřeno vlastním uzávěrem; tyto práce jsou započteny v cenách oprav (např. bytové uzávěry v instalačních šachtách)._x000D_
</t>
  </si>
  <si>
    <t>54</t>
  </si>
  <si>
    <t>722220211</t>
  </si>
  <si>
    <t>Armatury s jedním závitem přechodové tvarovky PPR, PN 20 (SDR 6) s kovovým závitem vnitřním kolena 90° D 20 x G 1/2</t>
  </si>
  <si>
    <t>-1144158301</t>
  </si>
  <si>
    <t xml:space="preserve">Poznámka k souboru cen:_x000D_
1. Cenami -9101 až -9106 nelze oceňovat montáž nástěnek._x000D_
2. V cenách –0111 až -0122 je započteno i vyvedení a upevnění výpustek._x000D_
</t>
  </si>
  <si>
    <t>55</t>
  </si>
  <si>
    <t>722225302</t>
  </si>
  <si>
    <t>Armatury s jedním závitem přechodová šroubení krátká s vnitřním závitem D 20 x R 1/2</t>
  </si>
  <si>
    <t>1227243303</t>
  </si>
  <si>
    <t>56</t>
  </si>
  <si>
    <t>722240122</t>
  </si>
  <si>
    <t>Armatury z plastických hmot kohouty (PPR) kulové DN 20</t>
  </si>
  <si>
    <t>826472294</t>
  </si>
  <si>
    <t>57</t>
  </si>
  <si>
    <t>722290215</t>
  </si>
  <si>
    <t>Zkoušky, proplach a desinfekce vodovodního potrubí zkoušky těsnosti vodovodního potrubí hrdlového nebo přírubového do DN 100</t>
  </si>
  <si>
    <t>-928560863</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</si>
  <si>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</si>
  <si>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58</t>
  </si>
  <si>
    <t>722290226</t>
  </si>
  <si>
    <t>Zkoušky, proplach a desinfekce vodovodního potrubí zkoušky těsnosti vodovodního potrubí závitového do DN 50</t>
  </si>
  <si>
    <t>1171132539</t>
  </si>
  <si>
    <t>59</t>
  </si>
  <si>
    <t>722290234</t>
  </si>
  <si>
    <t>Zkoušky, proplach a desinfekce vodovodního potrubí proplach a desinfekce vodovodního potrubí do DN 80</t>
  </si>
  <si>
    <t>1581635867</t>
  </si>
  <si>
    <t>60</t>
  </si>
  <si>
    <t>998722103</t>
  </si>
  <si>
    <t>Přesun hmot pro vnitřní vodovod stanovený z hmotnosti přesunovaného materiálu vodorovná dopravní vzdálenost do 50 m v objektech výšky přes 12 do 24 m</t>
  </si>
  <si>
    <t>388961608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</si>
  <si>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</si>
  <si>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61</t>
  </si>
  <si>
    <t>998722181</t>
  </si>
  <si>
    <t>Přesun hmot pro vnitřní vodovod stanovený z hmotnosti přesunovaného materiálu Příplatek k ceně za přesun prováděný bez použití mechanizace pro jakoukoliv výšku objektu</t>
  </si>
  <si>
    <t>1353126739</t>
  </si>
  <si>
    <t>725</t>
  </si>
  <si>
    <t>Zdravotechnika - zařizovací předměty</t>
  </si>
  <si>
    <t>62</t>
  </si>
  <si>
    <t>55484460MS04</t>
  </si>
  <si>
    <t>D+M Závěs sprchový dl.210cm, vč. D+M kovové nosné k-ce - zak. výroba</t>
  </si>
  <si>
    <t>-684365994</t>
  </si>
  <si>
    <t>63</t>
  </si>
  <si>
    <t>725110814</t>
  </si>
  <si>
    <t>Demontáž klozetů odsávacích nebo kombinačních</t>
  </si>
  <si>
    <t>-2018385316</t>
  </si>
  <si>
    <t>64</t>
  </si>
  <si>
    <t>725112171</t>
  </si>
  <si>
    <t>Zařízení záchodů kombi klozety s hlubokým splachováním odpad vodorovný</t>
  </si>
  <si>
    <t>1454703428</t>
  </si>
  <si>
    <t xml:space="preserve">Poznámka k souboru cen:_x000D_
1. V cenách -1351, -1361 není započten napájecí zdroj._x000D_
2. V cenách jsou započtená klozetová sedátka._x000D_
</t>
  </si>
  <si>
    <t>65</t>
  </si>
  <si>
    <t>725210821</t>
  </si>
  <si>
    <t>Demontáž umyvadel bez výtokových armatur umyvadel</t>
  </si>
  <si>
    <t>-1656448720</t>
  </si>
  <si>
    <t>66</t>
  </si>
  <si>
    <t>725211681</t>
  </si>
  <si>
    <t>Umyvadla keramická bez výtokových armatur zdravotní se zápachovou uzávěrkou připevněná na stěnu šrouby bílá 640 mm</t>
  </si>
  <si>
    <t>-1434259898</t>
  </si>
  <si>
    <t xml:space="preserve">Poznámka k souboru cen:_x000D_
1. V cenách -2101 a -2102 je započteno i dodání zápachové uzávěrky._x000D_
2. V cenách –4112-14, -4141-43, -4151-56, -4161-63, -4211, 21, 31, není započten napájecí zdroj_x000D_
3. V cenách -1651, -1656 a -1661, -1666 není započteno dodání skříňky._x000D_
</t>
  </si>
  <si>
    <t>67</t>
  </si>
  <si>
    <t>725220841</t>
  </si>
  <si>
    <t>Demontáž van ocelových rohových</t>
  </si>
  <si>
    <t>1384773581</t>
  </si>
  <si>
    <t>68</t>
  </si>
  <si>
    <t>7252900MS01</t>
  </si>
  <si>
    <t>Madlo M1 svislé bíle dl. 1000mm</t>
  </si>
  <si>
    <t>-1364784308</t>
  </si>
  <si>
    <t>69</t>
  </si>
  <si>
    <t>7252900MS02</t>
  </si>
  <si>
    <t>Madlo M2 nástěnné vodorovné bíle, se svislou oporou</t>
  </si>
  <si>
    <t>-1728636629</t>
  </si>
  <si>
    <t>70</t>
  </si>
  <si>
    <t>7252900MS03</t>
  </si>
  <si>
    <t>Madlo M3 bílé dvojité sklopné, dl. 1000mm</t>
  </si>
  <si>
    <t>-306415005</t>
  </si>
  <si>
    <t>71</t>
  </si>
  <si>
    <t>725291642</t>
  </si>
  <si>
    <t>Doplňky zařízení koupelen - nerezové sedačky do sprchy, nosnost min. 120kg, podpěrná nožička do rohu, sklopná</t>
  </si>
  <si>
    <t>512231461</t>
  </si>
  <si>
    <t>72</t>
  </si>
  <si>
    <t>725810811</t>
  </si>
  <si>
    <t>Demontáž výtokových ventilů nástěnných</t>
  </si>
  <si>
    <t>-1239144166</t>
  </si>
  <si>
    <t>73</t>
  </si>
  <si>
    <t>725813111</t>
  </si>
  <si>
    <t>Ventily rohové bez připojovací trubičky nebo flexi hadičky G 1/2</t>
  </si>
  <si>
    <t>1508449117</t>
  </si>
  <si>
    <t>74</t>
  </si>
  <si>
    <t>725813112</t>
  </si>
  <si>
    <t>Ventily rohové bez připojovací trubičky nebo flexi hadičky pračkové G 3/4</t>
  </si>
  <si>
    <t>630063768</t>
  </si>
  <si>
    <t>75</t>
  </si>
  <si>
    <t>725820801</t>
  </si>
  <si>
    <t>Demontáž baterií nástěnných do G 3/4</t>
  </si>
  <si>
    <t>-1279983523</t>
  </si>
  <si>
    <t>76</t>
  </si>
  <si>
    <t>725820802</t>
  </si>
  <si>
    <t>Demontáž baterií stojánkových do 1 otvoru</t>
  </si>
  <si>
    <t>-230716346</t>
  </si>
  <si>
    <t>77</t>
  </si>
  <si>
    <t>725821326</t>
  </si>
  <si>
    <t>Baterie dřezové stojánkové pákové s otáčivým ústím a délkou ramínka 265 mm</t>
  </si>
  <si>
    <t>-30645473</t>
  </si>
  <si>
    <t xml:space="preserve">Poznámka k souboru cen:_x000D_
1. V ceně -1422 není započten napájecí zdroj._x000D_
</t>
  </si>
  <si>
    <t>78</t>
  </si>
  <si>
    <t>725829131</t>
  </si>
  <si>
    <t>Baterie umyvadlové montáž ostatních typů stojánkových G 1/2</t>
  </si>
  <si>
    <t>-901607812</t>
  </si>
  <si>
    <t xml:space="preserve">Poznámka k souboru cen:_x000D_
1. V cenách –2654, 56, -9101-9202 není započten napájecí zdroj._x000D_
</t>
  </si>
  <si>
    <t>79</t>
  </si>
  <si>
    <t>55144004</t>
  </si>
  <si>
    <t>baterie umyvadlová stojánková páková s ovládáním odpadu</t>
  </si>
  <si>
    <t>1094708215</t>
  </si>
  <si>
    <t>80</t>
  </si>
  <si>
    <t>725849411</t>
  </si>
  <si>
    <t>Baterie sprchové montáž nástěnných baterií s nastavitelnou výškou sprchy</t>
  </si>
  <si>
    <t>1234339168</t>
  </si>
  <si>
    <t xml:space="preserve">Poznámka k souboru cen:_x000D_
1. V cenách –1353-54 není započten napájecí zdroj._x000D_
</t>
  </si>
  <si>
    <t>81</t>
  </si>
  <si>
    <t>55145590</t>
  </si>
  <si>
    <t>baterie sprchová páková vč sprch. soupravy 150 mm chrom</t>
  </si>
  <si>
    <t>1670367659</t>
  </si>
  <si>
    <t>82</t>
  </si>
  <si>
    <t>725860811</t>
  </si>
  <si>
    <t>Demontáž zápachových uzávěrek pro zařizovací předměty jednoduchých</t>
  </si>
  <si>
    <t>-204808462</t>
  </si>
  <si>
    <t>83</t>
  </si>
  <si>
    <t>725861311</t>
  </si>
  <si>
    <t>Zápachové uzávěrky zařizovacích předmětů pro umyvadla s přípojkou pro pračku nebo myčku DN 40</t>
  </si>
  <si>
    <t>-1339782958</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</si>
  <si>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</si>
  <si>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84</t>
  </si>
  <si>
    <t>998725103</t>
  </si>
  <si>
    <t>Přesun hmot pro zařizovací předměty stanovený z hmotnosti přesunovaného materiálu vodorovná dopravní vzdálenost do 50 m v objektech výšky přes 12 do 24 m</t>
  </si>
  <si>
    <t>-1499517114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</si>
  <si>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</si>
  <si>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85</t>
  </si>
  <si>
    <t>998725181</t>
  </si>
  <si>
    <t>Přesun hmot pro zařizovací předměty stanovený z hmotnosti přesunovaného materiálu Příplatek k cenám za přesun prováděný bez použití mechanizace pro jakoukoliv výšku objektu</t>
  </si>
  <si>
    <t>-161647948</t>
  </si>
  <si>
    <t>733</t>
  </si>
  <si>
    <t>Ústřední vytápění - rozvodné potrubí</t>
  </si>
  <si>
    <t>86</t>
  </si>
  <si>
    <t>733111103</t>
  </si>
  <si>
    <t>Potrubí z trubek ocelových závitových bezešvých běžných nízkotlakých DN 15</t>
  </si>
  <si>
    <t>-118927931</t>
  </si>
  <si>
    <t>87</t>
  </si>
  <si>
    <t>733111104</t>
  </si>
  <si>
    <t>Potrubí z trubek ocelových závitových bezešvých běžných nízkotlakých DN 20</t>
  </si>
  <si>
    <t>-1855522951</t>
  </si>
  <si>
    <t>734</t>
  </si>
  <si>
    <t>Ústřední vytápění - armatury</t>
  </si>
  <si>
    <t>88</t>
  </si>
  <si>
    <t>734209114</t>
  </si>
  <si>
    <t>Montáž závitových armatur se 2 závity G 3/4 (DN 20)</t>
  </si>
  <si>
    <t>765594216</t>
  </si>
  <si>
    <t>89</t>
  </si>
  <si>
    <t>55121196</t>
  </si>
  <si>
    <t>závitový zpětný ventil 1/2"</t>
  </si>
  <si>
    <t>668195579</t>
  </si>
  <si>
    <t>90</t>
  </si>
  <si>
    <t>734221552</t>
  </si>
  <si>
    <t>Ventily regulační závitové termostatické, bez hlavice ovládání PN 16 do 110°C přímé dvouregulační G 1/2</t>
  </si>
  <si>
    <t>-1831777493</t>
  </si>
  <si>
    <t xml:space="preserve">Poznámka k souboru cen:_x000D_
1. V cenách -0101 až -0105 nejsou započteny náklady na dodávku a montáž měřící a vypouštěcí armatury.Tyto se oceňují samostatně souborem cen 734 49 1101 až -1105._x000D_
</t>
  </si>
  <si>
    <t>91</t>
  </si>
  <si>
    <t>734261406</t>
  </si>
  <si>
    <t>Šroubení připojovací armatury radiátorů VK PN 10 do 110°C, regulační uzavíratelné přímé G 1/2 x 18</t>
  </si>
  <si>
    <t>364314440</t>
  </si>
  <si>
    <t>735</t>
  </si>
  <si>
    <t>Ústřední vytápění - otopná tělesa</t>
  </si>
  <si>
    <t>92</t>
  </si>
  <si>
    <t>735000911</t>
  </si>
  <si>
    <t>Regulace otopného systému při opravách vyregulování dvojregulačních ventilů a kohoutů s ručním ovládáním</t>
  </si>
  <si>
    <t>-494525051</t>
  </si>
  <si>
    <t>93</t>
  </si>
  <si>
    <t>735152176</t>
  </si>
  <si>
    <t>Otopná tělesa panelová VK jednodesková PN 1,0 MPa, T do 110°C bez přídavné přestupní plochy výšky tělesa 600 mm stavební délky / výkonu 900 mm / 544 W</t>
  </si>
  <si>
    <t>1585042478</t>
  </si>
  <si>
    <t>94</t>
  </si>
  <si>
    <t>735161811</t>
  </si>
  <si>
    <t>Demontáž otopných těles trubkových s hliníkovými lamelami, stavební délky do 1500 mm</t>
  </si>
  <si>
    <t>1518607905</t>
  </si>
  <si>
    <t>95</t>
  </si>
  <si>
    <t>735494811</t>
  </si>
  <si>
    <t>Vypuštění vody z otopných soustav bez kotlů, ohříváků, zásobníků a nádrží</t>
  </si>
  <si>
    <t>1782205881</t>
  </si>
  <si>
    <t xml:space="preserve">Poznámka k souboru cen:_x000D_
1. V ceně je započteno vypuštění vody z otopných těles včetně rozvodu potrubí._x000D_
2. Cenami se oceňuje:_x000D_
a) vypuštění vody z otopných těles při jejich demontáži a opravách v úseku od rozdělovače po otopné těleso včetně, popřípadě od protipříruby potrubí připojeného ke zdroji,_x000D_
b) vypouštění vody ze stoupacích potrubí v úseku od uzávěru stoupacích potrubí k otopným tělesům včetně._x000D_
3. Množství se určí součtem výhřevných ploch všech otopných těles vypouštěného systému nebo stoupacího potrubí._x000D_
</t>
  </si>
  <si>
    <t>96</t>
  </si>
  <si>
    <t>735890803</t>
  </si>
  <si>
    <t>Vnitrostaveništní přemístění vybouraných (demontovaných) hmot otopných těles vodorovně do 100 m v objektech výšky přes 12 do 24 m</t>
  </si>
  <si>
    <t>765518338</t>
  </si>
  <si>
    <t>97</t>
  </si>
  <si>
    <t>998735103</t>
  </si>
  <si>
    <t>Přesun hmot pro otopná tělesa stanovený z hmotnosti přesunovaného materiálu vodorovná dopravní vzdálenost do 50 m v objektech výšky přes 12 do 24 m</t>
  </si>
  <si>
    <t>814248607</t>
  </si>
  <si>
    <t>98</t>
  </si>
  <si>
    <t>998735181</t>
  </si>
  <si>
    <t>Přesun hmot pro otopná tělesa stanovený z hmotnosti přesunovaného materiálu Příplatek k cenám za přesun prováděný bez použití mechanizace pro jakoukoliv výšku objektu</t>
  </si>
  <si>
    <t>-1880517836</t>
  </si>
  <si>
    <t>741</t>
  </si>
  <si>
    <t>Elektroinstalace - silnoproud</t>
  </si>
  <si>
    <t>99</t>
  </si>
  <si>
    <t>7410000MS05</t>
  </si>
  <si>
    <t>Vnitřní vybavení elektro</t>
  </si>
  <si>
    <t>1358921413</t>
  </si>
  <si>
    <t>100</t>
  </si>
  <si>
    <t>741313004</t>
  </si>
  <si>
    <t>Montáž zásuvek domovních se zapojením vodičů bezšroubové připojení polozapuštěných nebo zapuštěných 10/16 A, provedení 2x (2P + PE) dvojnásobná šikmá</t>
  </si>
  <si>
    <t>-435756274</t>
  </si>
  <si>
    <t>101</t>
  </si>
  <si>
    <t>34555124</t>
  </si>
  <si>
    <t>zásuvka 2násobná 16A ostatní barvy</t>
  </si>
  <si>
    <t>-1336747900</t>
  </si>
  <si>
    <t>102</t>
  </si>
  <si>
    <t>741316823</t>
  </si>
  <si>
    <t>Demontáž zásuvek se zachováním funkčnosti domovních polozapuštěných nebo zapuštěných, pro prostředí normální do 16 A, připojení šroubové 2P+PE</t>
  </si>
  <si>
    <t>1389973646</t>
  </si>
  <si>
    <t>103</t>
  </si>
  <si>
    <t>741320105</t>
  </si>
  <si>
    <t>Montáž jističů se zapojením vodičů jednopólových nn do 25 A ve skříni</t>
  </si>
  <si>
    <t>1520585639</t>
  </si>
  <si>
    <t>104</t>
  </si>
  <si>
    <t>741320166</t>
  </si>
  <si>
    <t>Montáž jističů se zapojením vodičů třípólových nn do 25 A ve skříni, se signálním kontaktem</t>
  </si>
  <si>
    <t>1831260304</t>
  </si>
  <si>
    <t>105</t>
  </si>
  <si>
    <t>35822109</t>
  </si>
  <si>
    <t>jistič 1pólový-charakteristika B 10A</t>
  </si>
  <si>
    <t>-65019235</t>
  </si>
  <si>
    <t>106</t>
  </si>
  <si>
    <t>35822111</t>
  </si>
  <si>
    <t>jistič 1pólový-charakteristika B 16A</t>
  </si>
  <si>
    <t>-2062811892</t>
  </si>
  <si>
    <t>107</t>
  </si>
  <si>
    <t>35822401</t>
  </si>
  <si>
    <t>jistič 3pólový-charakteristika B 16A</t>
  </si>
  <si>
    <t>511958097</t>
  </si>
  <si>
    <t>108</t>
  </si>
  <si>
    <t>741810001</t>
  </si>
  <si>
    <t>Zkoušky a prohlídky elektrických rozvodů a zařízení celková prohlídka a vyhotovení revizní zprávy pro objem montážních prací do 100 tis. Kč</t>
  </si>
  <si>
    <t>-1746885210</t>
  </si>
  <si>
    <t xml:space="preserve">Poznámka k souboru cen:_x000D_
1. Ceny -0001 až -0011 jsou určeny pro objem montážních prací včetně všech nákladů._x000D_
</t>
  </si>
  <si>
    <t>109</t>
  </si>
  <si>
    <t>998741181</t>
  </si>
  <si>
    <t>Přesun hmot pro silnoproud stanovený z hmotnosti přesunovaného materiálu Příplatek k ceně za přesun prováděný bez použití mechanizace pro jakoukoliv výšku objektu</t>
  </si>
  <si>
    <t>1655456343</t>
  </si>
  <si>
    <t>751</t>
  </si>
  <si>
    <t>Vzduchotechnika</t>
  </si>
  <si>
    <t>110</t>
  </si>
  <si>
    <t>751111012</t>
  </si>
  <si>
    <t>Montáž ventilátoru axiálního nízkotlakého nástěnného základního, průměru přes 100 do 200 mm</t>
  </si>
  <si>
    <t>1481861323</t>
  </si>
  <si>
    <t>111</t>
  </si>
  <si>
    <t>42914118</t>
  </si>
  <si>
    <t>ventilátor axiální stěnový skříň z plastu zpětná klapka a zpožděný doběh IP44 25W</t>
  </si>
  <si>
    <t>-2122597605</t>
  </si>
  <si>
    <t>112</t>
  </si>
  <si>
    <t>751111811</t>
  </si>
  <si>
    <t>Demontáž ventilátoru axiálního nízkotlakého kruhové potrubí, průměru do 200 mm</t>
  </si>
  <si>
    <t>105565257</t>
  </si>
  <si>
    <t>113</t>
  </si>
  <si>
    <t>751398032</t>
  </si>
  <si>
    <t>Montáž ostatních zařízení ventilační mřížky do dveří nebo desek, průřezu přes 0,04 do 0,100 m2</t>
  </si>
  <si>
    <t>1039196888</t>
  </si>
  <si>
    <t>114</t>
  </si>
  <si>
    <t>751525052</t>
  </si>
  <si>
    <t>Montáž potrubí plastového kruhového s přírubou, průměru přes 100 do 200 mm, vč. dodání</t>
  </si>
  <si>
    <t>-1543865473</t>
  </si>
  <si>
    <t>115</t>
  </si>
  <si>
    <t>751525818</t>
  </si>
  <si>
    <t>Demontáž vzduchotechnického potrubí plastového do suti kruhového s přírubou nebo bez příruby, průměru do 400 mm</t>
  </si>
  <si>
    <t>-310364367</t>
  </si>
  <si>
    <t xml:space="preserve">Poznámka k souboru cen:_x000D_
1. V cenách jsou započteny náklady na demontáž potrubí včetně tvarovek._x000D_
</t>
  </si>
  <si>
    <t>116</t>
  </si>
  <si>
    <t>998751181</t>
  </si>
  <si>
    <t>Přesun hmot pro vzduchotechniku stanovený z hmotnosti přesunovaného materiálu Příplatek k cenám za přesun prováděný bez použití mechanizace pro jakoukoliv výšku objektu</t>
  </si>
  <si>
    <t>1209239842</t>
  </si>
  <si>
    <t>763</t>
  </si>
  <si>
    <t>Konstrukce suché výstavby</t>
  </si>
  <si>
    <t>117</t>
  </si>
  <si>
    <t>763164561</t>
  </si>
  <si>
    <t>Obklad ze sádrokartonových desek konstrukcí kovových včetně ochranných úhelníků ve tvaru L rozvinuté šíře přes 0,8 m, opláštěný deskou impregnovanou H2, tl. 12,5 mm</t>
  </si>
  <si>
    <t>-1627915749</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</si>
  <si>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</si>
  <si>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118</t>
  </si>
  <si>
    <t>763172312</t>
  </si>
  <si>
    <t>Instalační technika pro konstrukce ze sádrokartonových desek montáž revizních dvířek velikost 300 x 300 mm</t>
  </si>
  <si>
    <t>-1470087099</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</si>
  <si>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</si>
  <si>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119</t>
  </si>
  <si>
    <t>59030711</t>
  </si>
  <si>
    <t>dvířka revizní s automatickým zámkem 300x300mm</t>
  </si>
  <si>
    <t>138095844</t>
  </si>
  <si>
    <t>120</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</si>
  <si>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</si>
  <si>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</si>
  <si>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1974745255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</si>
  <si>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</si>
  <si>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121</t>
  </si>
  <si>
    <t>998763381</t>
  </si>
  <si>
    <t>Přesun hmot pro konstrukce montované z desek sádrokartonových, sádrovláknitých, cementovláknitých nebo cementových Příplatek k cenám za přesun prováděný bez použití mechanizace pro jakoukoliv výšku objektu</t>
  </si>
  <si>
    <t>-1378180515</t>
  </si>
  <si>
    <t>766</t>
  </si>
  <si>
    <t>Konstrukce truhlářské</t>
  </si>
  <si>
    <t>122</t>
  </si>
  <si>
    <t>766660002</t>
  </si>
  <si>
    <t>Montáž dveřních křídel dřevěných nebo plastových otevíravých do ocelové zárubně povrchově upravených jednokřídlových, šířky přes 800 mm</t>
  </si>
  <si>
    <t>-1011162142</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</si>
  <si>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-0311 až -0324 jsou započtené i náklady na osazení kování, vodícího trnu, dorazů, seřízení pojezdů a následné vyrovnání a seřízení dveřních křídel._x000D_
4. V cenách -0351 až -0358 jsou započtené i náklady na osazení kování, vodícího trnu, dorazů, seřízení pojezdů na stěnu a následné vyrovnání a seřízení dveřních křídel._x000D_
5.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</si>
  <si>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123</t>
  </si>
  <si>
    <t>61160222</t>
  </si>
  <si>
    <t>dveře dřevěné vnitřní hladké plné 1křídlové 90x197</t>
  </si>
  <si>
    <t>1158464675</t>
  </si>
  <si>
    <t>124</t>
  </si>
  <si>
    <t>54913595</t>
  </si>
  <si>
    <t>kování vrchní dveřní půloliva PH</t>
  </si>
  <si>
    <t>-1893385392</t>
  </si>
  <si>
    <t>125</t>
  </si>
  <si>
    <t>766691914</t>
  </si>
  <si>
    <t>Ostatní práce vyvěšení nebo zavěšení křídel s případným uložením a opětovným zavěšením po provedení stavebních změn dřevěných dveřních, plochy do 2 m2</t>
  </si>
  <si>
    <t>1274346373</t>
  </si>
  <si>
    <t xml:space="preserve">Poznámka k souboru cen:_x000D_
1. Ceny -1931 a -1932 lze užít jen pro křídlo mající současně obě jmenované funkce._x000D_
</t>
  </si>
  <si>
    <t>126</t>
  </si>
  <si>
    <t>998766103</t>
  </si>
  <si>
    <t>Přesun hmot pro konstrukce truhlářské stanovený z hmotnosti přesunovaného materiálu vodorovná dopravní vzdálenost do 50 m v objektech výšky přes 12 do 24 m</t>
  </si>
  <si>
    <t>1602531576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</si>
  <si>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</si>
  <si>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127</t>
  </si>
  <si>
    <t>998766181</t>
  </si>
  <si>
    <t>Přesun hmot pro konstrukce truhlářské stanovený z hmotnosti přesunovaného materiálu Příplatek k ceně za přesun prováděný bez použití mechanizace pro jakoukoliv výšku objektu</t>
  </si>
  <si>
    <t>-658188469</t>
  </si>
  <si>
    <t>771</t>
  </si>
  <si>
    <t>Podlahy z dlaždic</t>
  </si>
  <si>
    <t>128</t>
  </si>
  <si>
    <t>771574113</t>
  </si>
  <si>
    <t>Montáž podlah z dlaždic keramických lepených flexibilním lepidlem režných nebo glazovaných hladkých přes 9 do 12 ks/ m2</t>
  </si>
  <si>
    <t>-1475014131</t>
  </si>
  <si>
    <t>129</t>
  </si>
  <si>
    <t>59761434</t>
  </si>
  <si>
    <t>dlaždice keramické slinuté neglazované mrazuvzdorné pro extrémní mechanické namáhání tmavé přes 9 do 12 ks/m2</t>
  </si>
  <si>
    <t>1150091356</t>
  </si>
  <si>
    <t>130</t>
  </si>
  <si>
    <t>771591111</t>
  </si>
  <si>
    <t>Podlahy - ostatní práce penetrace podkladu</t>
  </si>
  <si>
    <t>841029535</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</si>
  <si>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</si>
  <si>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131</t>
  </si>
  <si>
    <t>771591171</t>
  </si>
  <si>
    <t>Podlahy - ostatní práce montáž ukončujícího profilu pro plynulý přechod (dlažba-koberec apod.)</t>
  </si>
  <si>
    <t>-1790769112</t>
  </si>
  <si>
    <t>132</t>
  </si>
  <si>
    <t>59054100</t>
  </si>
  <si>
    <t>profil přechodový Al s pohyblivým ramenem 8 x 20mm</t>
  </si>
  <si>
    <t>806703636</t>
  </si>
  <si>
    <t>133</t>
  </si>
  <si>
    <t>771591172</t>
  </si>
  <si>
    <t>Podlahy - ostatní práce montáž ukončujícího profilu pro schodové hrany</t>
  </si>
  <si>
    <t>-728582854</t>
  </si>
  <si>
    <t>134</t>
  </si>
  <si>
    <t>59054141</t>
  </si>
  <si>
    <t>profil schodový protiskluzový ušlechtilá ocel V2A, R 10 V 6 (3 x 1000 mm)</t>
  </si>
  <si>
    <t>1305054876</t>
  </si>
  <si>
    <t>135</t>
  </si>
  <si>
    <t>998771103</t>
  </si>
  <si>
    <t>Přesun hmot pro podlahy z dlaždic stanovený z hmotnosti přesunovaného materiálu vodorovná dopravní vzdálenost do 50 m v objektech výšky přes 12 do 24 m</t>
  </si>
  <si>
    <t>1291773454</t>
  </si>
  <si>
    <t>136</t>
  </si>
  <si>
    <t>998771181</t>
  </si>
  <si>
    <t>Přesun hmot pro podlahy z dlaždic stanovený z hmotnosti přesunovaného materiálu Příplatek k ceně za přesun prováděný bez použití mechanizace pro jakoukoliv výšku objektu</t>
  </si>
  <si>
    <t>-630730161</t>
  </si>
  <si>
    <t>781</t>
  </si>
  <si>
    <t>Dokončovací práce - obklady</t>
  </si>
  <si>
    <t>137</t>
  </si>
  <si>
    <t>781474116</t>
  </si>
  <si>
    <t>Montáž obkladů vnitřních stěn z dlaždic keramických lepených flexibilním lepidlem režných nebo glazovaných hladkých přes 25 do 35 ks/m2</t>
  </si>
  <si>
    <t>915728172</t>
  </si>
  <si>
    <t>138</t>
  </si>
  <si>
    <t>781494111</t>
  </si>
  <si>
    <t>Ostatní prvky plastové profily ukončovací a dilatační lepené flexibilním lepidlem rohové</t>
  </si>
  <si>
    <t>-1287845168</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</si>
  <si>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</si>
  <si>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139</t>
  </si>
  <si>
    <t>781495111</t>
  </si>
  <si>
    <t>Ostatní prvky ostatní práce penetrace podkladu</t>
  </si>
  <si>
    <t>-981838560</t>
  </si>
  <si>
    <t>140</t>
  </si>
  <si>
    <t>59761071</t>
  </si>
  <si>
    <t>obkládačky keramické koupelnové (barevné) přes 12 do 25 ks/m2</t>
  </si>
  <si>
    <t>929646140</t>
  </si>
  <si>
    <t>141</t>
  </si>
  <si>
    <t>998781103</t>
  </si>
  <si>
    <t>Přesun hmot pro obklady keramické stanovený z hmotnosti přesunovaného materiálu vodorovná dopravní vzdálenost do 50 m v objektech výšky přes 12 do 24 m</t>
  </si>
  <si>
    <t>903962555</t>
  </si>
  <si>
    <t>142</t>
  </si>
  <si>
    <t>998781181</t>
  </si>
  <si>
    <t>Přesun hmot pro obklady keramické stanovený z hmotnosti přesunovaného materiálu Příplatek k cenám za přesun prováděný bez použití mechanizace pro jakoukoliv výšku objektu</t>
  </si>
  <si>
    <t>249955078</t>
  </si>
  <si>
    <t>783</t>
  </si>
  <si>
    <t>Dokončovací práce - nátěry</t>
  </si>
  <si>
    <t>143</t>
  </si>
  <si>
    <t>783606863</t>
  </si>
  <si>
    <t>Odstranění nátěrů z armatur a kovových potrubí potrubí do DN 50 mm odstraňovačem nátěrů</t>
  </si>
  <si>
    <t>-1064092260</t>
  </si>
  <si>
    <t>144</t>
  </si>
  <si>
    <t>783614551</t>
  </si>
  <si>
    <t>Základní nátěr armatur a kovových potrubí jednonásobný potrubí do DN 50 mm syntetický</t>
  </si>
  <si>
    <t>-169620268</t>
  </si>
  <si>
    <t>145</t>
  </si>
  <si>
    <t>783617601</t>
  </si>
  <si>
    <t>Krycí nátěr (email) armatur a kovových potrubí potrubí do DN 50 mm jednonásobný syntetický standardní</t>
  </si>
  <si>
    <t>781899808</t>
  </si>
  <si>
    <t>784</t>
  </si>
  <si>
    <t>Dokončovací práce - malby a tapety</t>
  </si>
  <si>
    <t>146</t>
  </si>
  <si>
    <t>784111011</t>
  </si>
  <si>
    <t>Obroušení podkladu omítky v místnostech výšky do 3,80 m</t>
  </si>
  <si>
    <t>331524301</t>
  </si>
  <si>
    <t>147</t>
  </si>
  <si>
    <t>784121001</t>
  </si>
  <si>
    <t>Oškrabání malby v místnostech výšky do 3,80 m</t>
  </si>
  <si>
    <t>-326483685</t>
  </si>
  <si>
    <t xml:space="preserve">Poznámka k souboru cen:_x000D_
1. Cenami souboru cen se oceňuje jakýkoli počet současně škrabaných vrstev barvy._x000D_
</t>
  </si>
  <si>
    <t>148</t>
  </si>
  <si>
    <t>784181101</t>
  </si>
  <si>
    <t>Penetrace podkladu jednonásobná základní akrylátová v místnostech výšky do 3,80 m</t>
  </si>
  <si>
    <t>-1611480164</t>
  </si>
  <si>
    <t>149</t>
  </si>
  <si>
    <t>784211101</t>
  </si>
  <si>
    <t>Malby z malířských směsí otěruvzdorných za mokra dvojnásobné, bílé za mokra otěruvzdorné výborně v místnostech výšky do 3,80 m</t>
  </si>
  <si>
    <t>-21435631</t>
  </si>
  <si>
    <t>01 - Koupelna TYP A III</t>
  </si>
  <si>
    <t>739819556</t>
  </si>
  <si>
    <t>2026308732</t>
  </si>
  <si>
    <t>-1002604254</t>
  </si>
  <si>
    <t>-1098152354</t>
  </si>
  <si>
    <t>-373570330</t>
  </si>
  <si>
    <t>1076109198</t>
  </si>
  <si>
    <t>692208312</t>
  </si>
  <si>
    <t>2033032772</t>
  </si>
  <si>
    <t>1163589286</t>
  </si>
  <si>
    <t>-1613197406</t>
  </si>
  <si>
    <t>-954802872</t>
  </si>
  <si>
    <t>-1678184432</t>
  </si>
  <si>
    <t>-117856650</t>
  </si>
  <si>
    <t>-1427832672</t>
  </si>
  <si>
    <t>-1279044345</t>
  </si>
  <si>
    <t>269877983</t>
  </si>
  <si>
    <t>-654574988</t>
  </si>
  <si>
    <t>-1338197769</t>
  </si>
  <si>
    <t>1391004178</t>
  </si>
  <si>
    <t>348087651</t>
  </si>
  <si>
    <t>322181998</t>
  </si>
  <si>
    <t>1766639052</t>
  </si>
  <si>
    <t>-2086203257</t>
  </si>
  <si>
    <t>-1517737707</t>
  </si>
  <si>
    <t>209988072</t>
  </si>
  <si>
    <t>997013831</t>
  </si>
  <si>
    <t>Poplatek za uložení stavebního odpadu na skládce (skládkovné) směsného stavebního a demoličního zatříděného do Katalogu odpadů pod kódem 170 904</t>
  </si>
  <si>
    <t>-2083413312</t>
  </si>
  <si>
    <t>1353270003</t>
  </si>
  <si>
    <t>902681815</t>
  </si>
  <si>
    <t>-802350934</t>
  </si>
  <si>
    <t>-1328443160</t>
  </si>
  <si>
    <t>261607185</t>
  </si>
  <si>
    <t>739746832</t>
  </si>
  <si>
    <t>-1950250954</t>
  </si>
  <si>
    <t>-1670597095</t>
  </si>
  <si>
    <t>-1680983086</t>
  </si>
  <si>
    <t>-1749015188</t>
  </si>
  <si>
    <t>661821396</t>
  </si>
  <si>
    <t>1415516555</t>
  </si>
  <si>
    <t>1118111443</t>
  </si>
  <si>
    <t>-389142061</t>
  </si>
  <si>
    <t>odtokový žlab sprchového koutu vč. roštu L=1050 mm, výška do 7cm</t>
  </si>
  <si>
    <t>-536191305</t>
  </si>
  <si>
    <t>-1479316482</t>
  </si>
  <si>
    <t>-1564159617</t>
  </si>
  <si>
    <t>-84314173</t>
  </si>
  <si>
    <t>922004977</t>
  </si>
  <si>
    <t>544851350</t>
  </si>
  <si>
    <t>1249636414</t>
  </si>
  <si>
    <t>1893394084</t>
  </si>
  <si>
    <t>-396188403</t>
  </si>
  <si>
    <t>443786929</t>
  </si>
  <si>
    <t>-1043604771</t>
  </si>
  <si>
    <t>1505768594</t>
  </si>
  <si>
    <t>542833391</t>
  </si>
  <si>
    <t>619474317</t>
  </si>
  <si>
    <t>1618103415</t>
  </si>
  <si>
    <t>182562071</t>
  </si>
  <si>
    <t>1674346460</t>
  </si>
  <si>
    <t>743796807</t>
  </si>
  <si>
    <t>-457006594</t>
  </si>
  <si>
    <t>-1852111371</t>
  </si>
  <si>
    <t>2041438111</t>
  </si>
  <si>
    <t>7100951</t>
  </si>
  <si>
    <t>1289115325</t>
  </si>
  <si>
    <t>1929476668</t>
  </si>
  <si>
    <t>1562481979</t>
  </si>
  <si>
    <t>55167381</t>
  </si>
  <si>
    <t>sedátko klozetové duroplastové bílé s poklopem, výška 10cm</t>
  </si>
  <si>
    <t>-787795815</t>
  </si>
  <si>
    <t>-825843470</t>
  </si>
  <si>
    <t>-1192722978</t>
  </si>
  <si>
    <t>1986295298</t>
  </si>
  <si>
    <t>-1831164398</t>
  </si>
  <si>
    <t>-379063672</t>
  </si>
  <si>
    <t>-185447843</t>
  </si>
  <si>
    <t>-38486979</t>
  </si>
  <si>
    <t>653528215</t>
  </si>
  <si>
    <t>1365875953</t>
  </si>
  <si>
    <t>1145918073</t>
  </si>
  <si>
    <t>63878828</t>
  </si>
  <si>
    <t>965984427</t>
  </si>
  <si>
    <t>-130416873</t>
  </si>
  <si>
    <t>-1144065340</t>
  </si>
  <si>
    <t>2097073352</t>
  </si>
  <si>
    <t>-1746191849</t>
  </si>
  <si>
    <t>-1007515413</t>
  </si>
  <si>
    <t>1928745453</t>
  </si>
  <si>
    <t>1099159671</t>
  </si>
  <si>
    <t>-330385040</t>
  </si>
  <si>
    <t>1194441867</t>
  </si>
  <si>
    <t>652618984</t>
  </si>
  <si>
    <t>-52422651</t>
  </si>
  <si>
    <t>-840370900</t>
  </si>
  <si>
    <t>-670565912</t>
  </si>
  <si>
    <t>734211113</t>
  </si>
  <si>
    <t>Ventily odvzdušňovací závitové otopných těles PN 6 do 120°C G 3/8</t>
  </si>
  <si>
    <t>734320771</t>
  </si>
  <si>
    <t>734221535</t>
  </si>
  <si>
    <t>Ventily regulační závitové termostatické, bez hlavice ovládání PN 16 do 110°C rohové dvouregulační G 3/8</t>
  </si>
  <si>
    <t>1302058624</t>
  </si>
  <si>
    <t>-2103762869</t>
  </si>
  <si>
    <t>175557150</t>
  </si>
  <si>
    <t>735164262</t>
  </si>
  <si>
    <t>Otopná tělesa trubková přímotopná elektrická na stěnu výšky tělesa 1500 mm, délky 745 mm</t>
  </si>
  <si>
    <t>-1860886647</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</si>
  <si>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</si>
  <si>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1036903152</t>
  </si>
  <si>
    <t>-1006083932</t>
  </si>
  <si>
    <t>407652211</t>
  </si>
  <si>
    <t>1211521453</t>
  </si>
  <si>
    <t>1856940631</t>
  </si>
  <si>
    <t>-1607622411</t>
  </si>
  <si>
    <t>117551715</t>
  </si>
  <si>
    <t>585592915</t>
  </si>
  <si>
    <t>252414811</t>
  </si>
  <si>
    <t>1447027480</t>
  </si>
  <si>
    <t>-749219962</t>
  </si>
  <si>
    <t>-1936849472</t>
  </si>
  <si>
    <t>613124979</t>
  </si>
  <si>
    <t>-909973681</t>
  </si>
  <si>
    <t>998741103</t>
  </si>
  <si>
    <t>Přesun hmot pro silnoproud stanovený z hmotnosti přesunovaného materiálu vodorovná dopravní vzdálenost do 50 m v objektech výšky přes 12 do 24 m</t>
  </si>
  <si>
    <t>-633746119</t>
  </si>
  <si>
    <t>-1566225056</t>
  </si>
  <si>
    <t>1160034636</t>
  </si>
  <si>
    <t>-73763133</t>
  </si>
  <si>
    <t>-977017253</t>
  </si>
  <si>
    <t>60806591</t>
  </si>
  <si>
    <t>-349610034</t>
  </si>
  <si>
    <t>288719801</t>
  </si>
  <si>
    <t>998751102</t>
  </si>
  <si>
    <t>Přesun hmot pro vzduchotechniku stanovený z hmotnosti přesunovaného materiálu vodorovná dopravní vzdálenost do 100 m v objektech výšky přes 12 do 24 m</t>
  </si>
  <si>
    <t>2108454896</t>
  </si>
  <si>
    <t>-1923345889</t>
  </si>
  <si>
    <t>1351829555</t>
  </si>
  <si>
    <t>954493784</t>
  </si>
  <si>
    <t>2131314601</t>
  </si>
  <si>
    <t>-743831479</t>
  </si>
  <si>
    <t>-799752730</t>
  </si>
  <si>
    <t>216113110</t>
  </si>
  <si>
    <t>1516017378</t>
  </si>
  <si>
    <t>62151773</t>
  </si>
  <si>
    <t>-272058066</t>
  </si>
  <si>
    <t>500665812</t>
  </si>
  <si>
    <t>1005654924</t>
  </si>
  <si>
    <t>-576576920</t>
  </si>
  <si>
    <t>1626083152</t>
  </si>
  <si>
    <t>-787527330</t>
  </si>
  <si>
    <t>-365820205</t>
  </si>
  <si>
    <t>1153875444</t>
  </si>
  <si>
    <t>1267354768</t>
  </si>
  <si>
    <t>1932140603</t>
  </si>
  <si>
    <t>-217072646</t>
  </si>
  <si>
    <t>1064612179</t>
  </si>
  <si>
    <t>736691054</t>
  </si>
  <si>
    <t>-824964825</t>
  </si>
  <si>
    <t>23925798</t>
  </si>
  <si>
    <t>-348359523</t>
  </si>
  <si>
    <t>-2071182891</t>
  </si>
  <si>
    <t>-1651342162</t>
  </si>
  <si>
    <t>783301313</t>
  </si>
  <si>
    <t>Příprava podkladu zámečnických konstrukcí před provedením nátěru odmaštění odmašťovačem ředidlovým</t>
  </si>
  <si>
    <t>-1520111448</t>
  </si>
  <si>
    <t>783314101</t>
  </si>
  <si>
    <t>Základní nátěr zámečnických konstrukcí jednonásobný syntetický</t>
  </si>
  <si>
    <t>-470596937</t>
  </si>
  <si>
    <t>783317101</t>
  </si>
  <si>
    <t>Krycí nátěr (email) zámečnických konstrukcí jednonásobný syntetický standardní</t>
  </si>
  <si>
    <t>1662484471</t>
  </si>
  <si>
    <t>150</t>
  </si>
  <si>
    <t>-177771563</t>
  </si>
  <si>
    <t>151</t>
  </si>
  <si>
    <t>-1205563719</t>
  </si>
  <si>
    <t>152</t>
  </si>
  <si>
    <t>497560708</t>
  </si>
  <si>
    <t>153</t>
  </si>
  <si>
    <t>-1036787794</t>
  </si>
  <si>
    <t>154</t>
  </si>
  <si>
    <t>-764649815</t>
  </si>
  <si>
    <t>155</t>
  </si>
  <si>
    <t>-1713339890</t>
  </si>
  <si>
    <t>156</t>
  </si>
  <si>
    <t>-1838204995</t>
  </si>
  <si>
    <t>03 - Koupelna TYP C III</t>
  </si>
  <si>
    <t>-153780684</t>
  </si>
  <si>
    <t>910520064</t>
  </si>
  <si>
    <t>-1909079733</t>
  </si>
  <si>
    <t>-1057171953</t>
  </si>
  <si>
    <t>732588546</t>
  </si>
  <si>
    <t>1545376446</t>
  </si>
  <si>
    <t>1177403382</t>
  </si>
  <si>
    <t>1945779079</t>
  </si>
  <si>
    <t>-690920538</t>
  </si>
  <si>
    <t>1900332464</t>
  </si>
  <si>
    <t>-138504274</t>
  </si>
  <si>
    <t>889148396</t>
  </si>
  <si>
    <t>965042141</t>
  </si>
  <si>
    <t>Bourání mazanin betonových nebo z litého asfaltu tl. do 100 mm, plochy přes 4 m2</t>
  </si>
  <si>
    <t>1717091449</t>
  </si>
  <si>
    <t>1301882638</t>
  </si>
  <si>
    <t>-1651378690</t>
  </si>
  <si>
    <t>-1103328016</t>
  </si>
  <si>
    <t>-90782244</t>
  </si>
  <si>
    <t>1786282213</t>
  </si>
  <si>
    <t>-116762003</t>
  </si>
  <si>
    <t>-2040677829</t>
  </si>
  <si>
    <t>1627791657</t>
  </si>
  <si>
    <t>8519810</t>
  </si>
  <si>
    <t>1773792356</t>
  </si>
  <si>
    <t>-148859192</t>
  </si>
  <si>
    <t>174680839</t>
  </si>
  <si>
    <t>998011003</t>
  </si>
  <si>
    <t>Přesun hmot pro budovy občanské výstavby, bydlení, výrobu a služby s nosnou svislou konstrukcí zděnou z cihel, tvárnic nebo kamene vodorovná dopravní vzdálenost do 100 m pro budovy výšky přes 12 do 24 m</t>
  </si>
  <si>
    <t>-173732420</t>
  </si>
  <si>
    <t>1603125795</t>
  </si>
  <si>
    <t>-1497213026</t>
  </si>
  <si>
    <t>46594321</t>
  </si>
  <si>
    <t>-1220498817</t>
  </si>
  <si>
    <t>-830905759</t>
  </si>
  <si>
    <t>-1643392125</t>
  </si>
  <si>
    <t>904519391</t>
  </si>
  <si>
    <t>1490573940</t>
  </si>
  <si>
    <t>-1145121952</t>
  </si>
  <si>
    <t>-1172675250</t>
  </si>
  <si>
    <t>-1890366047</t>
  </si>
  <si>
    <t>269813395</t>
  </si>
  <si>
    <t>-1099103445</t>
  </si>
  <si>
    <t>609414313</t>
  </si>
  <si>
    <t>-111442718</t>
  </si>
  <si>
    <t>-2044389607</t>
  </si>
  <si>
    <t>-1314203333</t>
  </si>
  <si>
    <t>155078009</t>
  </si>
  <si>
    <t>1858628990</t>
  </si>
  <si>
    <t>1289608837</t>
  </si>
  <si>
    <t>759239121</t>
  </si>
  <si>
    <t>-1045471478</t>
  </si>
  <si>
    <t>647053446</t>
  </si>
  <si>
    <t>1921472358</t>
  </si>
  <si>
    <t>-919609685</t>
  </si>
  <si>
    <t>1689924600</t>
  </si>
  <si>
    <t>-1860100589</t>
  </si>
  <si>
    <t>1329225395</t>
  </si>
  <si>
    <t>-809226117</t>
  </si>
  <si>
    <t>-190840517</t>
  </si>
  <si>
    <t>1655991007</t>
  </si>
  <si>
    <t>-852209584</t>
  </si>
  <si>
    <t>841784949</t>
  </si>
  <si>
    <t>-1321822353</t>
  </si>
  <si>
    <t>1094818961</t>
  </si>
  <si>
    <t>23205067</t>
  </si>
  <si>
    <t>Závěs sprchový dl.210cm, vč. D+M kovové nosné k-ce - zak. výroba</t>
  </si>
  <si>
    <t>1248551</t>
  </si>
  <si>
    <t>-1689738347</t>
  </si>
  <si>
    <t>1841220586</t>
  </si>
  <si>
    <t>-1216253115</t>
  </si>
  <si>
    <t>196400827</t>
  </si>
  <si>
    <t>658080945</t>
  </si>
  <si>
    <t>-25393002</t>
  </si>
  <si>
    <t>1070118436</t>
  </si>
  <si>
    <t>251018533</t>
  </si>
  <si>
    <t>Doplňky zařízení koupelen a záchodů nerezové sedačky do sprchy</t>
  </si>
  <si>
    <t>863077510</t>
  </si>
  <si>
    <t>-473016061</t>
  </si>
  <si>
    <t>1797111038</t>
  </si>
  <si>
    <t>-646356957</t>
  </si>
  <si>
    <t>-2078543432</t>
  </si>
  <si>
    <t>-228035713</t>
  </si>
  <si>
    <t>454619637</t>
  </si>
  <si>
    <t>-475642626</t>
  </si>
  <si>
    <t>-287516461</t>
  </si>
  <si>
    <t>1205764354</t>
  </si>
  <si>
    <t>153040492</t>
  </si>
  <si>
    <t>1770386091</t>
  </si>
  <si>
    <t>-1152092712</t>
  </si>
  <si>
    <t>-1136332055</t>
  </si>
  <si>
    <t>-366489051</t>
  </si>
  <si>
    <t>-1856752459</t>
  </si>
  <si>
    <t>-1358757912</t>
  </si>
  <si>
    <t>-1950406636</t>
  </si>
  <si>
    <t>544465957</t>
  </si>
  <si>
    <t>-580367014</t>
  </si>
  <si>
    <t>521057213</t>
  </si>
  <si>
    <t>-659117566</t>
  </si>
  <si>
    <t>-943278362</t>
  </si>
  <si>
    <t>-805613918</t>
  </si>
  <si>
    <t>504935982</t>
  </si>
  <si>
    <t>-1378814187</t>
  </si>
  <si>
    <t>1794486571</t>
  </si>
  <si>
    <t>-1312411440</t>
  </si>
  <si>
    <t>-1087416670</t>
  </si>
  <si>
    <t>-1761644052</t>
  </si>
  <si>
    <t>697670950</t>
  </si>
  <si>
    <t>101133928</t>
  </si>
  <si>
    <t>732041415</t>
  </si>
  <si>
    <t>-833045808</t>
  </si>
  <si>
    <t>-1309131892</t>
  </si>
  <si>
    <t>734726301</t>
  </si>
  <si>
    <t>1100138027</t>
  </si>
  <si>
    <t>-1043776340</t>
  </si>
  <si>
    <t>1981332025</t>
  </si>
  <si>
    <t>860623625</t>
  </si>
  <si>
    <t>1535636623</t>
  </si>
  <si>
    <t>-1603723175</t>
  </si>
  <si>
    <t>1393994064</t>
  </si>
  <si>
    <t>401583362</t>
  </si>
  <si>
    <t>1081740070</t>
  </si>
  <si>
    <t>460382868</t>
  </si>
  <si>
    <t>-341456340</t>
  </si>
  <si>
    <t>1128010999</t>
  </si>
  <si>
    <t>882425125</t>
  </si>
  <si>
    <t>-1617011768</t>
  </si>
  <si>
    <t>124992547</t>
  </si>
  <si>
    <t>-1618340488</t>
  </si>
  <si>
    <t>1219264147</t>
  </si>
  <si>
    <t>-713825971</t>
  </si>
  <si>
    <t>1645284230</t>
  </si>
  <si>
    <t>-640793635</t>
  </si>
  <si>
    <t>2110684044</t>
  </si>
  <si>
    <t>381927417</t>
  </si>
  <si>
    <t>-1392644659</t>
  </si>
  <si>
    <t>-1874075792</t>
  </si>
  <si>
    <t>1449520078</t>
  </si>
  <si>
    <t>-2077197830</t>
  </si>
  <si>
    <t>351334436</t>
  </si>
  <si>
    <t>855896479</t>
  </si>
  <si>
    <t>121076794</t>
  </si>
  <si>
    <t>-2140899173</t>
  </si>
  <si>
    <t>739225954</t>
  </si>
  <si>
    <t>1856113904</t>
  </si>
  <si>
    <t>893733428</t>
  </si>
  <si>
    <t>269098450</t>
  </si>
  <si>
    <t>1870989071</t>
  </si>
  <si>
    <t>1932968093</t>
  </si>
  <si>
    <t>-1500263552</t>
  </si>
  <si>
    <t>-401268276</t>
  </si>
  <si>
    <t>108279297</t>
  </si>
  <si>
    <t>1275245207</t>
  </si>
  <si>
    <t>111811056</t>
  </si>
  <si>
    <t>1317737605</t>
  </si>
  <si>
    <t>1467528733</t>
  </si>
  <si>
    <t>04 - Koupelna TYP D III</t>
  </si>
  <si>
    <t>-1463590735</t>
  </si>
  <si>
    <t>-1608622570</t>
  </si>
  <si>
    <t>-446842992</t>
  </si>
  <si>
    <t>-2009010266</t>
  </si>
  <si>
    <t>-1542542236</t>
  </si>
  <si>
    <t>-398371487</t>
  </si>
  <si>
    <t>1188122082</t>
  </si>
  <si>
    <t>660323320</t>
  </si>
  <si>
    <t>-29022910</t>
  </si>
  <si>
    <t>1077817285</t>
  </si>
  <si>
    <t>-333563892</t>
  </si>
  <si>
    <t>238836620</t>
  </si>
  <si>
    <t>1262318744</t>
  </si>
  <si>
    <t>-879995996</t>
  </si>
  <si>
    <t>2030417339</t>
  </si>
  <si>
    <t>1177574930</t>
  </si>
  <si>
    <t>-352049803</t>
  </si>
  <si>
    <t>-429889000</t>
  </si>
  <si>
    <t>-892991173</t>
  </si>
  <si>
    <t>5465029</t>
  </si>
  <si>
    <t>914174478</t>
  </si>
  <si>
    <t>-2095799932</t>
  </si>
  <si>
    <t>683045454</t>
  </si>
  <si>
    <t>108419163</t>
  </si>
  <si>
    <t>807325566</t>
  </si>
  <si>
    <t>1241609050</t>
  </si>
  <si>
    <t>-371755870</t>
  </si>
  <si>
    <t>563827140</t>
  </si>
  <si>
    <t>1943762971</t>
  </si>
  <si>
    <t>2043694824</t>
  </si>
  <si>
    <t>-1024950599</t>
  </si>
  <si>
    <t>2098798171</t>
  </si>
  <si>
    <t>-170889263</t>
  </si>
  <si>
    <t>826457305</t>
  </si>
  <si>
    <t>-1773754110</t>
  </si>
  <si>
    <t>-605722020</t>
  </si>
  <si>
    <t>-485069089</t>
  </si>
  <si>
    <t>-768318610</t>
  </si>
  <si>
    <t>1338069536</t>
  </si>
  <si>
    <t>-360034969</t>
  </si>
  <si>
    <t>-1969023036</t>
  </si>
  <si>
    <t>186153087</t>
  </si>
  <si>
    <t>157251531</t>
  </si>
  <si>
    <t>2066561978</t>
  </si>
  <si>
    <t>484229752</t>
  </si>
  <si>
    <t>357334218</t>
  </si>
  <si>
    <t>416733193</t>
  </si>
  <si>
    <t>1605116621</t>
  </si>
  <si>
    <t>-836022128</t>
  </si>
  <si>
    <t>-981552273</t>
  </si>
  <si>
    <t>1433737591</t>
  </si>
  <si>
    <t>1120908698</t>
  </si>
  <si>
    <t>785632859</t>
  </si>
  <si>
    <t>-1388359129</t>
  </si>
  <si>
    <t>-1961658285</t>
  </si>
  <si>
    <t>-1009347475</t>
  </si>
  <si>
    <t>-1074753204</t>
  </si>
  <si>
    <t>-1582106986</t>
  </si>
  <si>
    <t>-883623018</t>
  </si>
  <si>
    <t>-707996709</t>
  </si>
  <si>
    <t>-1056251253</t>
  </si>
  <si>
    <t>-211771448</t>
  </si>
  <si>
    <t>707027244</t>
  </si>
  <si>
    <t>1563133162</t>
  </si>
  <si>
    <t>1791313699</t>
  </si>
  <si>
    <t>-101654057</t>
  </si>
  <si>
    <t>39038074</t>
  </si>
  <si>
    <t>-1075983334</t>
  </si>
  <si>
    <t>1719337652</t>
  </si>
  <si>
    <t>-367960577</t>
  </si>
  <si>
    <t>437583049</t>
  </si>
  <si>
    <t>-885415313</t>
  </si>
  <si>
    <t>-123654778</t>
  </si>
  <si>
    <t>588436364</t>
  </si>
  <si>
    <t>2028640809</t>
  </si>
  <si>
    <t>879610311</t>
  </si>
  <si>
    <t>-956166398</t>
  </si>
  <si>
    <t>2068792692</t>
  </si>
  <si>
    <t>1119699274</t>
  </si>
  <si>
    <t>-5223396</t>
  </si>
  <si>
    <t>-506366728</t>
  </si>
  <si>
    <t>-1998265098</t>
  </si>
  <si>
    <t>1531120842</t>
  </si>
  <si>
    <t>1536813913</t>
  </si>
  <si>
    <t>-319781150</t>
  </si>
  <si>
    <t>-334603048</t>
  </si>
  <si>
    <t>544202198</t>
  </si>
  <si>
    <t>609489295</t>
  </si>
  <si>
    <t>-59478712</t>
  </si>
  <si>
    <t>1247092078</t>
  </si>
  <si>
    <t>362948949</t>
  </si>
  <si>
    <t>1809337480</t>
  </si>
  <si>
    <t>-1138746813</t>
  </si>
  <si>
    <t>594246946</t>
  </si>
  <si>
    <t>1657497734</t>
  </si>
  <si>
    <t>-1672294290</t>
  </si>
  <si>
    <t>-92300856</t>
  </si>
  <si>
    <t>-1488485163</t>
  </si>
  <si>
    <t>-2121465674</t>
  </si>
  <si>
    <t>589476983</t>
  </si>
  <si>
    <t>8106598</t>
  </si>
  <si>
    <t>1987272764</t>
  </si>
  <si>
    <t>272092025</t>
  </si>
  <si>
    <t>-661708542</t>
  </si>
  <si>
    <t>374549642</t>
  </si>
  <si>
    <t>-1611544679</t>
  </si>
  <si>
    <t>625871978</t>
  </si>
  <si>
    <t>-233060904</t>
  </si>
  <si>
    <t>447418121</t>
  </si>
  <si>
    <t>-1232023773</t>
  </si>
  <si>
    <t>-1725223534</t>
  </si>
  <si>
    <t>629385091</t>
  </si>
  <si>
    <t>-1004687863</t>
  </si>
  <si>
    <t>-17858713</t>
  </si>
  <si>
    <t>-395462214</t>
  </si>
  <si>
    <t>-687830085</t>
  </si>
  <si>
    <t>162213425</t>
  </si>
  <si>
    <t>-1888003458</t>
  </si>
  <si>
    <t>1643410503</t>
  </si>
  <si>
    <t>-1085734548</t>
  </si>
  <si>
    <t>-1478357720</t>
  </si>
  <si>
    <t>-61999173</t>
  </si>
  <si>
    <t>-267301622</t>
  </si>
  <si>
    <t>-1410336709</t>
  </si>
  <si>
    <t>76683571</t>
  </si>
  <si>
    <t>513348159</t>
  </si>
  <si>
    <t>-1332632976</t>
  </si>
  <si>
    <t>884361597</t>
  </si>
  <si>
    <t>321000103</t>
  </si>
  <si>
    <t>372244408</t>
  </si>
  <si>
    <t>1113624251</t>
  </si>
  <si>
    <t>-1216490297</t>
  </si>
  <si>
    <t>74037560</t>
  </si>
  <si>
    <t>215939407</t>
  </si>
  <si>
    <t>1821265287</t>
  </si>
  <si>
    <t>-1520949643</t>
  </si>
  <si>
    <t>-1807024101</t>
  </si>
  <si>
    <t>-44004207</t>
  </si>
  <si>
    <t>523787512</t>
  </si>
  <si>
    <t>1994058229</t>
  </si>
  <si>
    <t>1803407537</t>
  </si>
  <si>
    <t>-253353830</t>
  </si>
  <si>
    <t>-2137371340</t>
  </si>
  <si>
    <t>1531588581</t>
  </si>
  <si>
    <t>20749679</t>
  </si>
  <si>
    <t>-759578090</t>
  </si>
  <si>
    <t>-1415259229</t>
  </si>
  <si>
    <t>712916150</t>
  </si>
  <si>
    <t>-796860782</t>
  </si>
  <si>
    <t>-955435600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</si>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</sst>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1" fillId="0" borderId="0" applyNumberFormat="0" applyFill="0" applyBorder="0" applyAlignment="0" applyProtection="0"/>
  </cellStyleXfs>
  <cellXfs count="35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6" fillId="0" borderId="15"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5" fillId="0" borderId="15"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6" xfId="0" applyNumberFormat="1" applyFont="1" applyBorder="1" applyAlignment="1" applyProtection="1">
      <alignment vertical="center"/>
    </xf>
    <xf numFmtId="0" fontId="5" fillId="0" borderId="0" xfId="0" applyFont="1" applyAlignment="1">
      <alignment horizontal="left" vertical="center"/>
    </xf>
    <xf numFmtId="4"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166" fontId="25" fillId="0" borderId="21" xfId="0" applyNumberFormat="1" applyFont="1" applyBorder="1" applyAlignment="1" applyProtection="1">
      <alignment vertical="center"/>
    </xf>
    <xf numFmtId="4" fontId="25"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0"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protection locked="0"/>
    </xf>
    <xf numFmtId="0" fontId="18" fillId="4" borderId="19" xfId="0" applyFont="1" applyFill="1" applyBorder="1" applyAlignment="1" applyProtection="1">
      <alignment horizontal="center" vertical="center" wrapText="1"/>
    </xf>
    <xf numFmtId="0" fontId="18"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28" fillId="0" borderId="13" xfId="0" applyNumberFormat="1" applyFont="1" applyBorder="1" applyAlignment="1" applyProtection="1"/>
    <xf numFmtId="166" fontId="28" fillId="0" borderId="14" xfId="0" applyNumberFormat="1" applyFont="1" applyBorder="1" applyAlignment="1" applyProtection="1"/>
    <xf numFmtId="4" fontId="29"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2"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19" fillId="2" borderId="15"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3" fillId="0" borderId="23" xfId="0" applyFont="1" applyBorder="1" applyAlignment="1" applyProtection="1">
      <alignment vertical="center"/>
    </xf>
    <xf numFmtId="0" fontId="33"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19" fillId="2" borderId="20" xfId="0" applyFont="1" applyFill="1" applyBorder="1" applyAlignment="1" applyProtection="1">
      <alignment horizontal="left" vertical="center"/>
      <protection locked="0"/>
    </xf>
    <xf numFmtId="0" fontId="19"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9" fillId="0" borderId="21" xfId="0" applyNumberFormat="1" applyFont="1" applyBorder="1" applyAlignment="1" applyProtection="1">
      <alignment vertical="center"/>
    </xf>
    <xf numFmtId="166" fontId="19" fillId="0" borderId="22" xfId="0" applyNumberFormat="1"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8"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39"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39" fillId="0" borderId="29" xfId="0" applyFont="1" applyBorder="1" applyAlignment="1">
      <alignment horizontal="left" vertical="center"/>
    </xf>
    <xf numFmtId="0" fontId="40" fillId="0" borderId="1" xfId="0" applyFont="1" applyBorder="1" applyAlignment="1">
      <alignment horizontal="left" vertical="center"/>
    </xf>
    <xf numFmtId="0" fontId="37" fillId="0" borderId="0" xfId="0" applyFont="1" applyAlignment="1">
      <alignment horizontal="left" vertical="center"/>
    </xf>
    <xf numFmtId="0" fontId="37" fillId="0" borderId="1" xfId="0" applyFont="1" applyBorder="1" applyAlignment="1">
      <alignment horizontal="center" vertical="center"/>
    </xf>
    <xf numFmtId="0" fontId="37"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8"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8" fillId="0" borderId="1" xfId="0" applyFont="1" applyBorder="1" applyAlignment="1">
      <alignment horizontal="left" vertical="center"/>
    </xf>
    <xf numFmtId="0" fontId="39"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7"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8" xfId="0" applyFont="1" applyBorder="1" applyAlignment="1">
      <alignment horizontal="left" vertical="center"/>
    </xf>
    <xf numFmtId="0" fontId="37" fillId="0" borderId="30" xfId="0" applyFont="1" applyBorder="1" applyAlignment="1">
      <alignment horizontal="left" vertical="center" wrapText="1"/>
    </xf>
    <xf numFmtId="0" fontId="37" fillId="0" borderId="29" xfId="0" applyFont="1" applyBorder="1" applyAlignment="1">
      <alignment horizontal="left" vertical="center" wrapText="1"/>
    </xf>
    <xf numFmtId="0" fontId="37"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7" fillId="0" borderId="30" xfId="0" applyFont="1" applyBorder="1" applyAlignment="1">
      <alignment horizontal="left" vertical="center"/>
    </xf>
    <xf numFmtId="0" fontId="37" fillId="0" borderId="31" xfId="0" applyFont="1" applyBorder="1" applyAlignment="1">
      <alignment horizontal="left" vertical="center"/>
    </xf>
    <xf numFmtId="0" fontId="39" fillId="0" borderId="0" xfId="0" applyFont="1" applyAlignment="1">
      <alignment vertical="center"/>
    </xf>
    <xf numFmtId="0" fontId="36" fillId="0" borderId="1" xfId="0" applyFont="1" applyBorder="1" applyAlignment="1">
      <alignment vertical="center"/>
    </xf>
    <xf numFmtId="0" fontId="39" fillId="0" borderId="29" xfId="0" applyFont="1" applyBorder="1" applyAlignment="1">
      <alignment vertical="center"/>
    </xf>
    <xf numFmtId="0" fontId="36" fillId="0" borderId="29" xfId="0" applyFont="1" applyBorder="1" applyAlignment="1">
      <alignment vertical="center"/>
    </xf>
    <xf numFmtId="0" fontId="0" fillId="0" borderId="1" xfId="0"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39"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1" xfId="0" applyFont="1" applyBorder="1" applyAlignment="1">
      <alignment horizontal="center" vertical="center"/>
    </xf>
    <xf numFmtId="0" fontId="34" fillId="0" borderId="1" xfId="0" applyFont="1" applyBorder="1" applyAlignment="1">
      <alignment horizontal="lef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xf numFmtId="0" fontId="23" fillId="0" borderId="0" xfId="0" applyFont="1" applyAlignment="1" applyProtection="1">
      <alignment horizontal="left" vertical="center" wrapText="1"/>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18" fillId="4" borderId="8" xfId="0" applyFont="1" applyFill="1" applyBorder="1" applyAlignment="1" applyProtection="1">
      <alignment horizontal="center"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0" fontId="18" fillId="4" borderId="8" xfId="0" applyFont="1" applyFill="1" applyBorder="1" applyAlignment="1" applyProtection="1">
      <alignment horizontal="righ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6" fillId="0" borderId="12" xfId="0" applyFont="1" applyBorder="1" applyAlignment="1">
      <alignment horizontal="center" vertical="center"/>
    </xf>
    <xf numFmtId="0" fontId="16" fillId="0" borderId="13" xfId="0" applyFont="1" applyBorder="1" applyAlignment="1">
      <alignment horizontal="left" vertical="center"/>
    </xf>
    <xf numFmtId="0" fontId="17" fillId="0" borderId="15" xfId="0" applyFont="1" applyBorder="1" applyAlignment="1">
      <alignment horizontal="left" vertical="center"/>
    </xf>
    <xf numFmtId="0" fontId="17" fillId="0" borderId="0" xfId="0" applyFont="1" applyBorder="1" applyAlignment="1">
      <alignment horizontal="left" vertical="center"/>
    </xf>
    <xf numFmtId="0" fontId="17" fillId="0" borderId="15" xfId="0" applyFont="1" applyBorder="1" applyAlignment="1" applyProtection="1">
      <alignment horizontal="left" vertical="center"/>
    </xf>
    <xf numFmtId="0" fontId="17"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4" fontId="14" fillId="0" borderId="6" xfId="0" applyNumberFormat="1" applyFont="1" applyBorder="1" applyAlignment="1" applyProtection="1">
      <alignment vertical="center"/>
    </xf>
    <xf numFmtId="0" fontId="0" fillId="0" borderId="6" xfId="0" applyFont="1" applyBorder="1" applyAlignment="1" applyProtection="1">
      <alignmen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35" fillId="0" borderId="1" xfId="0" applyFont="1" applyBorder="1" applyAlignment="1">
      <alignment horizontal="center" vertical="center" wrapText="1"/>
    </xf>
    <xf numFmtId="0" fontId="37" fillId="0" borderId="1" xfId="0" applyFont="1" applyBorder="1" applyAlignment="1">
      <alignment horizontal="left" vertical="center" wrapText="1"/>
    </xf>
    <xf numFmtId="0" fontId="36" fillId="0" borderId="29" xfId="0" applyFont="1" applyBorder="1" applyAlignment="1">
      <alignment horizontal="left" wrapText="1"/>
    </xf>
    <xf numFmtId="49" fontId="37" fillId="0" borderId="1" xfId="0" applyNumberFormat="1" applyFont="1" applyBorder="1" applyAlignment="1">
      <alignment horizontal="left" vertical="center" wrapText="1"/>
    </xf>
    <xf numFmtId="0" fontId="35" fillId="0" borderId="1" xfId="0" applyFont="1" applyBorder="1" applyAlignment="1">
      <alignment horizontal="center" vertical="center"/>
    </xf>
    <xf numFmtId="0" fontId="36" fillId="0" borderId="29" xfId="0" applyFont="1" applyBorder="1" applyAlignment="1">
      <alignment horizontal="left"/>
    </xf>
    <xf numFmtId="0" fontId="37" fillId="0" borderId="1" xfId="0" applyFont="1" applyBorder="1" applyAlignment="1">
      <alignment horizontal="left" vertical="center"/>
    </xf>
    <xf numFmtId="0" fontId="37" fillId="0" borderId="1" xfId="0" applyFont="1" applyBorder="1" applyAlignment="1">
      <alignment horizontal="left" vertical="top"/>
    </xf>
    <xf numFmtId="14" fontId="2" fillId="2"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tabSelected="1" workbookViewId="0">
      <selection activeCell="AP11" sqref="AP11"/>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4" t="s">
        <v>0</v>
      </c>
      <c r="AZ1" s="14" t="s">
        <v>1</v>
      </c>
      <c r="BA1" s="14" t="s">
        <v>2</v>
      </c>
      <c r="BB1" s="14" t="s">
        <v>3</v>
      </c>
      <c r="BT1" s="14" t="s">
        <v>4</v>
      </c>
      <c r="BU1" s="14" t="s">
        <v>4</v>
      </c>
      <c r="BV1" s="14" t="s">
        <v>5</v>
      </c>
    </row>
    <row r="2" spans="1:74" s="1" customFormat="1" ht="36.950000000000003" customHeight="1">
      <c r="AR2" s="325"/>
      <c r="AS2" s="325"/>
      <c r="AT2" s="325"/>
      <c r="AU2" s="325"/>
      <c r="AV2" s="325"/>
      <c r="AW2" s="325"/>
      <c r="AX2" s="325"/>
      <c r="AY2" s="325"/>
      <c r="AZ2" s="325"/>
      <c r="BA2" s="325"/>
      <c r="BB2" s="325"/>
      <c r="BC2" s="325"/>
      <c r="BD2" s="325"/>
      <c r="BE2" s="325"/>
      <c r="BS2" s="15" t="s">
        <v>6</v>
      </c>
      <c r="BT2" s="15" t="s">
        <v>7</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s="1" customFormat="1"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s="1" customFormat="1" ht="12" customHeight="1">
      <c r="B5" s="19"/>
      <c r="C5" s="20"/>
      <c r="D5" s="24" t="s">
        <v>13</v>
      </c>
      <c r="E5" s="20"/>
      <c r="F5" s="20"/>
      <c r="G5" s="20"/>
      <c r="H5" s="20"/>
      <c r="I5" s="20"/>
      <c r="J5" s="20"/>
      <c r="K5" s="326" t="s">
        <v>14</v>
      </c>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20"/>
      <c r="AQ5" s="20"/>
      <c r="AR5" s="18"/>
      <c r="BE5" s="333" t="s">
        <v>15</v>
      </c>
      <c r="BS5" s="15" t="s">
        <v>6</v>
      </c>
    </row>
    <row r="6" spans="1:74" s="1" customFormat="1" ht="36.950000000000003" customHeight="1">
      <c r="B6" s="19"/>
      <c r="C6" s="20"/>
      <c r="D6" s="26" t="s">
        <v>16</v>
      </c>
      <c r="E6" s="20"/>
      <c r="F6" s="20"/>
      <c r="G6" s="20"/>
      <c r="H6" s="20"/>
      <c r="I6" s="20"/>
      <c r="J6" s="20"/>
      <c r="K6" s="328" t="s">
        <v>17</v>
      </c>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c r="AP6" s="20"/>
      <c r="AQ6" s="20"/>
      <c r="AR6" s="18"/>
      <c r="BE6" s="334"/>
      <c r="BS6" s="15" t="s">
        <v>6</v>
      </c>
    </row>
    <row r="7" spans="1:74" s="1" customFormat="1" ht="12" customHeight="1">
      <c r="B7" s="19"/>
      <c r="C7" s="20"/>
      <c r="D7" s="27"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27" t="s">
        <v>20</v>
      </c>
      <c r="AL7" s="20"/>
      <c r="AM7" s="20"/>
      <c r="AN7" s="25" t="s">
        <v>19</v>
      </c>
      <c r="AO7" s="20"/>
      <c r="AP7" s="20"/>
      <c r="AQ7" s="20"/>
      <c r="AR7" s="18"/>
      <c r="BE7" s="334"/>
      <c r="BS7" s="15" t="s">
        <v>6</v>
      </c>
    </row>
    <row r="8" spans="1:74" s="1" customFormat="1" ht="12" customHeight="1">
      <c r="B8" s="19"/>
      <c r="C8" s="20"/>
      <c r="D8" s="27" t="s">
        <v>21</v>
      </c>
      <c r="E8" s="20"/>
      <c r="F8" s="20"/>
      <c r="G8" s="20"/>
      <c r="H8" s="20"/>
      <c r="I8" s="20"/>
      <c r="J8" s="20"/>
      <c r="K8" s="25" t="s">
        <v>22</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23</v>
      </c>
      <c r="AL8" s="20"/>
      <c r="AM8" s="20"/>
      <c r="AN8" s="356">
        <v>43714</v>
      </c>
      <c r="AO8" s="20"/>
      <c r="AP8" s="20"/>
      <c r="AQ8" s="20"/>
      <c r="AR8" s="18"/>
      <c r="BE8" s="334"/>
      <c r="BS8" s="15" t="s">
        <v>6</v>
      </c>
    </row>
    <row r="9" spans="1:74" s="1" customFormat="1"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334"/>
      <c r="BS9" s="15" t="s">
        <v>6</v>
      </c>
    </row>
    <row r="10" spans="1:74" s="1" customFormat="1" ht="12" customHeight="1">
      <c r="B10" s="19"/>
      <c r="C10" s="20"/>
      <c r="D10" s="27"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25</v>
      </c>
      <c r="AL10" s="20"/>
      <c r="AM10" s="20"/>
      <c r="AN10" s="25" t="s">
        <v>26</v>
      </c>
      <c r="AO10" s="20"/>
      <c r="AP10" s="20"/>
      <c r="AQ10" s="20"/>
      <c r="AR10" s="18"/>
      <c r="BE10" s="334"/>
      <c r="BS10" s="15" t="s">
        <v>6</v>
      </c>
    </row>
    <row r="11" spans="1:74" s="1" customFormat="1" ht="18.399999999999999" customHeight="1">
      <c r="B11" s="19"/>
      <c r="C11" s="20"/>
      <c r="D11" s="20"/>
      <c r="E11" s="25"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28</v>
      </c>
      <c r="AL11" s="20"/>
      <c r="AM11" s="20"/>
      <c r="AN11" s="25" t="s">
        <v>19</v>
      </c>
      <c r="AO11" s="20"/>
      <c r="AP11" s="20"/>
      <c r="AQ11" s="20"/>
      <c r="AR11" s="18"/>
      <c r="BE11" s="334"/>
      <c r="BS11" s="15" t="s">
        <v>6</v>
      </c>
    </row>
    <row r="12" spans="1:74" s="1" customFormat="1"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334"/>
      <c r="BS12" s="15" t="s">
        <v>6</v>
      </c>
    </row>
    <row r="13" spans="1:74" s="1" customFormat="1" ht="12" customHeight="1">
      <c r="B13" s="19"/>
      <c r="C13" s="20"/>
      <c r="D13" s="27" t="s">
        <v>29</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25</v>
      </c>
      <c r="AL13" s="20"/>
      <c r="AM13" s="20"/>
      <c r="AN13" s="29" t="s">
        <v>30</v>
      </c>
      <c r="AO13" s="20"/>
      <c r="AP13" s="20"/>
      <c r="AQ13" s="20"/>
      <c r="AR13" s="18"/>
      <c r="BE13" s="334"/>
      <c r="BS13" s="15" t="s">
        <v>6</v>
      </c>
    </row>
    <row r="14" spans="1:74" ht="12.75">
      <c r="B14" s="19"/>
      <c r="C14" s="20"/>
      <c r="D14" s="20"/>
      <c r="E14" s="329" t="s">
        <v>30</v>
      </c>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27" t="s">
        <v>28</v>
      </c>
      <c r="AL14" s="20"/>
      <c r="AM14" s="20"/>
      <c r="AN14" s="29" t="s">
        <v>30</v>
      </c>
      <c r="AO14" s="20"/>
      <c r="AP14" s="20"/>
      <c r="AQ14" s="20"/>
      <c r="AR14" s="18"/>
      <c r="BE14" s="334"/>
      <c r="BS14" s="15" t="s">
        <v>6</v>
      </c>
    </row>
    <row r="15" spans="1:74" s="1" customFormat="1"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334"/>
      <c r="BS15" s="15" t="s">
        <v>4</v>
      </c>
    </row>
    <row r="16" spans="1:74" s="1" customFormat="1" ht="12" customHeight="1">
      <c r="B16" s="19"/>
      <c r="C16" s="20"/>
      <c r="D16" s="27" t="s">
        <v>31</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25</v>
      </c>
      <c r="AL16" s="20"/>
      <c r="AM16" s="20"/>
      <c r="AN16" s="25" t="s">
        <v>19</v>
      </c>
      <c r="AO16" s="20"/>
      <c r="AP16" s="20"/>
      <c r="AQ16" s="20"/>
      <c r="AR16" s="18"/>
      <c r="BE16" s="334"/>
      <c r="BS16" s="15" t="s">
        <v>4</v>
      </c>
    </row>
    <row r="17" spans="1:71" s="1" customFormat="1" ht="18.399999999999999" customHeight="1">
      <c r="B17" s="19"/>
      <c r="C17" s="20"/>
      <c r="D17" s="20"/>
      <c r="E17" s="25"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28</v>
      </c>
      <c r="AL17" s="20"/>
      <c r="AM17" s="20"/>
      <c r="AN17" s="25" t="s">
        <v>19</v>
      </c>
      <c r="AO17" s="20"/>
      <c r="AP17" s="20"/>
      <c r="AQ17" s="20"/>
      <c r="AR17" s="18"/>
      <c r="BE17" s="334"/>
      <c r="BS17" s="15" t="s">
        <v>33</v>
      </c>
    </row>
    <row r="18" spans="1:71" s="1" customFormat="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334"/>
      <c r="BS18" s="15" t="s">
        <v>6</v>
      </c>
    </row>
    <row r="19" spans="1:71" s="1" customFormat="1" ht="12" customHeight="1">
      <c r="B19" s="19"/>
      <c r="C19" s="20"/>
      <c r="D19" s="27"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25</v>
      </c>
      <c r="AL19" s="20"/>
      <c r="AM19" s="20"/>
      <c r="AN19" s="25" t="s">
        <v>35</v>
      </c>
      <c r="AO19" s="20"/>
      <c r="AP19" s="20"/>
      <c r="AQ19" s="20"/>
      <c r="AR19" s="18"/>
      <c r="BE19" s="334"/>
      <c r="BS19" s="15" t="s">
        <v>6</v>
      </c>
    </row>
    <row r="20" spans="1:71" s="1" customFormat="1" ht="18.399999999999999" customHeight="1">
      <c r="B20" s="19"/>
      <c r="C20" s="20"/>
      <c r="D20" s="20"/>
      <c r="E20" s="25" t="s">
        <v>36</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28</v>
      </c>
      <c r="AL20" s="20"/>
      <c r="AM20" s="20"/>
      <c r="AN20" s="25" t="s">
        <v>19</v>
      </c>
      <c r="AO20" s="20"/>
      <c r="AP20" s="20"/>
      <c r="AQ20" s="20"/>
      <c r="AR20" s="18"/>
      <c r="BE20" s="334"/>
      <c r="BS20" s="15" t="s">
        <v>4</v>
      </c>
    </row>
    <row r="21" spans="1:71" s="1" customFormat="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334"/>
    </row>
    <row r="22" spans="1:71" s="1" customFormat="1" ht="12" customHeight="1">
      <c r="B22" s="19"/>
      <c r="C22" s="20"/>
      <c r="D22" s="27" t="s">
        <v>37</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334"/>
    </row>
    <row r="23" spans="1:71" s="1" customFormat="1" ht="51" customHeight="1">
      <c r="B23" s="19"/>
      <c r="C23" s="20"/>
      <c r="D23" s="20"/>
      <c r="E23" s="331" t="s">
        <v>38</v>
      </c>
      <c r="F23" s="331"/>
      <c r="G23" s="331"/>
      <c r="H23" s="331"/>
      <c r="I23" s="331"/>
      <c r="J23" s="331"/>
      <c r="K23" s="331"/>
      <c r="L23" s="331"/>
      <c r="M23" s="331"/>
      <c r="N23" s="331"/>
      <c r="O23" s="331"/>
      <c r="P23" s="331"/>
      <c r="Q23" s="331"/>
      <c r="R23" s="331"/>
      <c r="S23" s="331"/>
      <c r="T23" s="331"/>
      <c r="U23" s="331"/>
      <c r="V23" s="331"/>
      <c r="W23" s="331"/>
      <c r="X23" s="331"/>
      <c r="Y23" s="331"/>
      <c r="Z23" s="331"/>
      <c r="AA23" s="331"/>
      <c r="AB23" s="331"/>
      <c r="AC23" s="331"/>
      <c r="AD23" s="331"/>
      <c r="AE23" s="331"/>
      <c r="AF23" s="331"/>
      <c r="AG23" s="331"/>
      <c r="AH23" s="331"/>
      <c r="AI23" s="331"/>
      <c r="AJ23" s="331"/>
      <c r="AK23" s="331"/>
      <c r="AL23" s="331"/>
      <c r="AM23" s="331"/>
      <c r="AN23" s="331"/>
      <c r="AO23" s="20"/>
      <c r="AP23" s="20"/>
      <c r="AQ23" s="20"/>
      <c r="AR23" s="18"/>
      <c r="BE23" s="334"/>
    </row>
    <row r="24" spans="1:71" s="1" customFormat="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334"/>
    </row>
    <row r="25" spans="1:71" s="1" customFormat="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334"/>
    </row>
    <row r="26" spans="1:71" s="2" customFormat="1" ht="25.9" customHeight="1">
      <c r="A26" s="32"/>
      <c r="B26" s="33"/>
      <c r="C26" s="34"/>
      <c r="D26" s="35" t="s">
        <v>39</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36">
        <f>ROUND(AG54,2)</f>
        <v>0</v>
      </c>
      <c r="AL26" s="337"/>
      <c r="AM26" s="337"/>
      <c r="AN26" s="337"/>
      <c r="AO26" s="337"/>
      <c r="AP26" s="34"/>
      <c r="AQ26" s="34"/>
      <c r="AR26" s="37"/>
      <c r="BE26" s="334"/>
    </row>
    <row r="27" spans="1:71" s="2" customFormat="1" ht="6.95" customHeight="1">
      <c r="A27" s="32"/>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E27" s="334"/>
    </row>
    <row r="28" spans="1:71" s="2" customFormat="1" ht="12.75">
      <c r="A28" s="32"/>
      <c r="B28" s="33"/>
      <c r="C28" s="34"/>
      <c r="D28" s="34"/>
      <c r="E28" s="34"/>
      <c r="F28" s="34"/>
      <c r="G28" s="34"/>
      <c r="H28" s="34"/>
      <c r="I28" s="34"/>
      <c r="J28" s="34"/>
      <c r="K28" s="34"/>
      <c r="L28" s="332" t="s">
        <v>40</v>
      </c>
      <c r="M28" s="332"/>
      <c r="N28" s="332"/>
      <c r="O28" s="332"/>
      <c r="P28" s="332"/>
      <c r="Q28" s="34"/>
      <c r="R28" s="34"/>
      <c r="S28" s="34"/>
      <c r="T28" s="34"/>
      <c r="U28" s="34"/>
      <c r="V28" s="34"/>
      <c r="W28" s="332" t="s">
        <v>41</v>
      </c>
      <c r="X28" s="332"/>
      <c r="Y28" s="332"/>
      <c r="Z28" s="332"/>
      <c r="AA28" s="332"/>
      <c r="AB28" s="332"/>
      <c r="AC28" s="332"/>
      <c r="AD28" s="332"/>
      <c r="AE28" s="332"/>
      <c r="AF28" s="34"/>
      <c r="AG28" s="34"/>
      <c r="AH28" s="34"/>
      <c r="AI28" s="34"/>
      <c r="AJ28" s="34"/>
      <c r="AK28" s="332" t="s">
        <v>42</v>
      </c>
      <c r="AL28" s="332"/>
      <c r="AM28" s="332"/>
      <c r="AN28" s="332"/>
      <c r="AO28" s="332"/>
      <c r="AP28" s="34"/>
      <c r="AQ28" s="34"/>
      <c r="AR28" s="37"/>
      <c r="BE28" s="334"/>
    </row>
    <row r="29" spans="1:71" s="3" customFormat="1" ht="14.45" customHeight="1">
      <c r="B29" s="38"/>
      <c r="C29" s="39"/>
      <c r="D29" s="27" t="s">
        <v>43</v>
      </c>
      <c r="E29" s="39"/>
      <c r="F29" s="27" t="s">
        <v>44</v>
      </c>
      <c r="G29" s="39"/>
      <c r="H29" s="39"/>
      <c r="I29" s="39"/>
      <c r="J29" s="39"/>
      <c r="K29" s="39"/>
      <c r="L29" s="304">
        <v>0.21</v>
      </c>
      <c r="M29" s="305"/>
      <c r="N29" s="305"/>
      <c r="O29" s="305"/>
      <c r="P29" s="305"/>
      <c r="Q29" s="39"/>
      <c r="R29" s="39"/>
      <c r="S29" s="39"/>
      <c r="T29" s="39"/>
      <c r="U29" s="39"/>
      <c r="V29" s="39"/>
      <c r="W29" s="320">
        <f>ROUND(AZ54, 2)</f>
        <v>0</v>
      </c>
      <c r="X29" s="305"/>
      <c r="Y29" s="305"/>
      <c r="Z29" s="305"/>
      <c r="AA29" s="305"/>
      <c r="AB29" s="305"/>
      <c r="AC29" s="305"/>
      <c r="AD29" s="305"/>
      <c r="AE29" s="305"/>
      <c r="AF29" s="39"/>
      <c r="AG29" s="39"/>
      <c r="AH29" s="39"/>
      <c r="AI29" s="39"/>
      <c r="AJ29" s="39"/>
      <c r="AK29" s="320">
        <f>ROUND(AV54, 2)</f>
        <v>0</v>
      </c>
      <c r="AL29" s="305"/>
      <c r="AM29" s="305"/>
      <c r="AN29" s="305"/>
      <c r="AO29" s="305"/>
      <c r="AP29" s="39"/>
      <c r="AQ29" s="39"/>
      <c r="AR29" s="40"/>
      <c r="BE29" s="335"/>
    </row>
    <row r="30" spans="1:71" s="3" customFormat="1" ht="14.45" customHeight="1">
      <c r="B30" s="38"/>
      <c r="C30" s="39"/>
      <c r="D30" s="39"/>
      <c r="E30" s="39"/>
      <c r="F30" s="27" t="s">
        <v>45</v>
      </c>
      <c r="G30" s="39"/>
      <c r="H30" s="39"/>
      <c r="I30" s="39"/>
      <c r="J30" s="39"/>
      <c r="K30" s="39"/>
      <c r="L30" s="304">
        <v>0.15</v>
      </c>
      <c r="M30" s="305"/>
      <c r="N30" s="305"/>
      <c r="O30" s="305"/>
      <c r="P30" s="305"/>
      <c r="Q30" s="39"/>
      <c r="R30" s="39"/>
      <c r="S30" s="39"/>
      <c r="T30" s="39"/>
      <c r="U30" s="39"/>
      <c r="V30" s="39"/>
      <c r="W30" s="320">
        <f>ROUND(BA54, 2)</f>
        <v>0</v>
      </c>
      <c r="X30" s="305"/>
      <c r="Y30" s="305"/>
      <c r="Z30" s="305"/>
      <c r="AA30" s="305"/>
      <c r="AB30" s="305"/>
      <c r="AC30" s="305"/>
      <c r="AD30" s="305"/>
      <c r="AE30" s="305"/>
      <c r="AF30" s="39"/>
      <c r="AG30" s="39"/>
      <c r="AH30" s="39"/>
      <c r="AI30" s="39"/>
      <c r="AJ30" s="39"/>
      <c r="AK30" s="320">
        <f>ROUND(AW54, 2)</f>
        <v>0</v>
      </c>
      <c r="AL30" s="305"/>
      <c r="AM30" s="305"/>
      <c r="AN30" s="305"/>
      <c r="AO30" s="305"/>
      <c r="AP30" s="39"/>
      <c r="AQ30" s="39"/>
      <c r="AR30" s="40"/>
      <c r="BE30" s="335"/>
    </row>
    <row r="31" spans="1:71" s="3" customFormat="1" ht="14.45" hidden="1" customHeight="1">
      <c r="B31" s="38"/>
      <c r="C31" s="39"/>
      <c r="D31" s="39"/>
      <c r="E31" s="39"/>
      <c r="F31" s="27" t="s">
        <v>46</v>
      </c>
      <c r="G31" s="39"/>
      <c r="H31" s="39"/>
      <c r="I31" s="39"/>
      <c r="J31" s="39"/>
      <c r="K31" s="39"/>
      <c r="L31" s="304">
        <v>0.21</v>
      </c>
      <c r="M31" s="305"/>
      <c r="N31" s="305"/>
      <c r="O31" s="305"/>
      <c r="P31" s="305"/>
      <c r="Q31" s="39"/>
      <c r="R31" s="39"/>
      <c r="S31" s="39"/>
      <c r="T31" s="39"/>
      <c r="U31" s="39"/>
      <c r="V31" s="39"/>
      <c r="W31" s="320">
        <f>ROUND(BB54, 2)</f>
        <v>0</v>
      </c>
      <c r="X31" s="305"/>
      <c r="Y31" s="305"/>
      <c r="Z31" s="305"/>
      <c r="AA31" s="305"/>
      <c r="AB31" s="305"/>
      <c r="AC31" s="305"/>
      <c r="AD31" s="305"/>
      <c r="AE31" s="305"/>
      <c r="AF31" s="39"/>
      <c r="AG31" s="39"/>
      <c r="AH31" s="39"/>
      <c r="AI31" s="39"/>
      <c r="AJ31" s="39"/>
      <c r="AK31" s="320">
        <v>0</v>
      </c>
      <c r="AL31" s="305"/>
      <c r="AM31" s="305"/>
      <c r="AN31" s="305"/>
      <c r="AO31" s="305"/>
      <c r="AP31" s="39"/>
      <c r="AQ31" s="39"/>
      <c r="AR31" s="40"/>
      <c r="BE31" s="335"/>
    </row>
    <row r="32" spans="1:71" s="3" customFormat="1" ht="14.45" hidden="1" customHeight="1">
      <c r="B32" s="38"/>
      <c r="C32" s="39"/>
      <c r="D32" s="39"/>
      <c r="E32" s="39"/>
      <c r="F32" s="27" t="s">
        <v>47</v>
      </c>
      <c r="G32" s="39"/>
      <c r="H32" s="39"/>
      <c r="I32" s="39"/>
      <c r="J32" s="39"/>
      <c r="K32" s="39"/>
      <c r="L32" s="304">
        <v>0.15</v>
      </c>
      <c r="M32" s="305"/>
      <c r="N32" s="305"/>
      <c r="O32" s="305"/>
      <c r="P32" s="305"/>
      <c r="Q32" s="39"/>
      <c r="R32" s="39"/>
      <c r="S32" s="39"/>
      <c r="T32" s="39"/>
      <c r="U32" s="39"/>
      <c r="V32" s="39"/>
      <c r="W32" s="320">
        <f>ROUND(BC54, 2)</f>
        <v>0</v>
      </c>
      <c r="X32" s="305"/>
      <c r="Y32" s="305"/>
      <c r="Z32" s="305"/>
      <c r="AA32" s="305"/>
      <c r="AB32" s="305"/>
      <c r="AC32" s="305"/>
      <c r="AD32" s="305"/>
      <c r="AE32" s="305"/>
      <c r="AF32" s="39"/>
      <c r="AG32" s="39"/>
      <c r="AH32" s="39"/>
      <c r="AI32" s="39"/>
      <c r="AJ32" s="39"/>
      <c r="AK32" s="320">
        <v>0</v>
      </c>
      <c r="AL32" s="305"/>
      <c r="AM32" s="305"/>
      <c r="AN32" s="305"/>
      <c r="AO32" s="305"/>
      <c r="AP32" s="39"/>
      <c r="AQ32" s="39"/>
      <c r="AR32" s="40"/>
      <c r="BE32" s="335"/>
    </row>
    <row r="33" spans="1:57" s="3" customFormat="1" ht="14.45" hidden="1" customHeight="1">
      <c r="B33" s="38"/>
      <c r="C33" s="39"/>
      <c r="D33" s="39"/>
      <c r="E33" s="39"/>
      <c r="F33" s="27" t="s">
        <v>48</v>
      </c>
      <c r="G33" s="39"/>
      <c r="H33" s="39"/>
      <c r="I33" s="39"/>
      <c r="J33" s="39"/>
      <c r="K33" s="39"/>
      <c r="L33" s="304">
        <v>0</v>
      </c>
      <c r="M33" s="305"/>
      <c r="N33" s="305"/>
      <c r="O33" s="305"/>
      <c r="P33" s="305"/>
      <c r="Q33" s="39"/>
      <c r="R33" s="39"/>
      <c r="S33" s="39"/>
      <c r="T33" s="39"/>
      <c r="U33" s="39"/>
      <c r="V33" s="39"/>
      <c r="W33" s="320">
        <f>ROUND(BD54, 2)</f>
        <v>0</v>
      </c>
      <c r="X33" s="305"/>
      <c r="Y33" s="305"/>
      <c r="Z33" s="305"/>
      <c r="AA33" s="305"/>
      <c r="AB33" s="305"/>
      <c r="AC33" s="305"/>
      <c r="AD33" s="305"/>
      <c r="AE33" s="305"/>
      <c r="AF33" s="39"/>
      <c r="AG33" s="39"/>
      <c r="AH33" s="39"/>
      <c r="AI33" s="39"/>
      <c r="AJ33" s="39"/>
      <c r="AK33" s="320">
        <v>0</v>
      </c>
      <c r="AL33" s="305"/>
      <c r="AM33" s="305"/>
      <c r="AN33" s="305"/>
      <c r="AO33" s="305"/>
      <c r="AP33" s="39"/>
      <c r="AQ33" s="39"/>
      <c r="AR33" s="40"/>
    </row>
    <row r="34" spans="1:57" s="2" customFormat="1" ht="6.95" customHeight="1">
      <c r="A34" s="32"/>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c r="BE34" s="32"/>
    </row>
    <row r="35" spans="1:57" s="2" customFormat="1" ht="25.9" customHeight="1">
      <c r="A35" s="32"/>
      <c r="B35" s="33"/>
      <c r="C35" s="41"/>
      <c r="D35" s="42" t="s">
        <v>49</v>
      </c>
      <c r="E35" s="43"/>
      <c r="F35" s="43"/>
      <c r="G35" s="43"/>
      <c r="H35" s="43"/>
      <c r="I35" s="43"/>
      <c r="J35" s="43"/>
      <c r="K35" s="43"/>
      <c r="L35" s="43"/>
      <c r="M35" s="43"/>
      <c r="N35" s="43"/>
      <c r="O35" s="43"/>
      <c r="P35" s="43"/>
      <c r="Q35" s="43"/>
      <c r="R35" s="43"/>
      <c r="S35" s="43"/>
      <c r="T35" s="44" t="s">
        <v>50</v>
      </c>
      <c r="U35" s="43"/>
      <c r="V35" s="43"/>
      <c r="W35" s="43"/>
      <c r="X35" s="321" t="s">
        <v>51</v>
      </c>
      <c r="Y35" s="322"/>
      <c r="Z35" s="322"/>
      <c r="AA35" s="322"/>
      <c r="AB35" s="322"/>
      <c r="AC35" s="43"/>
      <c r="AD35" s="43"/>
      <c r="AE35" s="43"/>
      <c r="AF35" s="43"/>
      <c r="AG35" s="43"/>
      <c r="AH35" s="43"/>
      <c r="AI35" s="43"/>
      <c r="AJ35" s="43"/>
      <c r="AK35" s="323">
        <f>SUM(AK26:AK33)</f>
        <v>0</v>
      </c>
      <c r="AL35" s="322"/>
      <c r="AM35" s="322"/>
      <c r="AN35" s="322"/>
      <c r="AO35" s="324"/>
      <c r="AP35" s="41"/>
      <c r="AQ35" s="41"/>
      <c r="AR35" s="37"/>
      <c r="BE35" s="32"/>
    </row>
    <row r="36" spans="1:57" s="2" customFormat="1" ht="6.95" customHeight="1">
      <c r="A36" s="32"/>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c r="BE36" s="32"/>
    </row>
    <row r="37" spans="1:57" s="2" customFormat="1" ht="6.95" customHeight="1">
      <c r="A37" s="32"/>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7"/>
      <c r="BE37" s="32"/>
    </row>
    <row r="41" spans="1:57" s="2" customFormat="1" ht="6.95" customHeight="1">
      <c r="A41" s="32"/>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7"/>
      <c r="BE41" s="32"/>
    </row>
    <row r="42" spans="1:57" s="2" customFormat="1" ht="24.95" customHeight="1">
      <c r="A42" s="32"/>
      <c r="B42" s="33"/>
      <c r="C42" s="21" t="s">
        <v>52</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7"/>
      <c r="BE42" s="32"/>
    </row>
    <row r="43" spans="1:57" s="2" customFormat="1" ht="6.95" customHeight="1">
      <c r="A43" s="32"/>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7"/>
      <c r="BE43" s="32"/>
    </row>
    <row r="44" spans="1:57" s="4" customFormat="1" ht="12" customHeight="1">
      <c r="B44" s="49"/>
      <c r="C44" s="27" t="s">
        <v>13</v>
      </c>
      <c r="D44" s="50"/>
      <c r="E44" s="50"/>
      <c r="F44" s="50"/>
      <c r="G44" s="50"/>
      <c r="H44" s="50"/>
      <c r="I44" s="50"/>
      <c r="J44" s="50"/>
      <c r="K44" s="50"/>
      <c r="L44" s="50" t="str">
        <f>K5</f>
        <v>0011</v>
      </c>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1"/>
    </row>
    <row r="45" spans="1:57" s="5" customFormat="1" ht="36.950000000000003" customHeight="1">
      <c r="B45" s="52"/>
      <c r="C45" s="53" t="s">
        <v>16</v>
      </c>
      <c r="D45" s="54"/>
      <c r="E45" s="54"/>
      <c r="F45" s="54"/>
      <c r="G45" s="54"/>
      <c r="H45" s="54"/>
      <c r="I45" s="54"/>
      <c r="J45" s="54"/>
      <c r="K45" s="54"/>
      <c r="L45" s="317" t="str">
        <f>K6</f>
        <v>Nad Sokolovnou 616 - stavební úpravy koupelen</v>
      </c>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8"/>
      <c r="AL45" s="318"/>
      <c r="AM45" s="318"/>
      <c r="AN45" s="318"/>
      <c r="AO45" s="318"/>
      <c r="AP45" s="54"/>
      <c r="AQ45" s="54"/>
      <c r="AR45" s="55"/>
    </row>
    <row r="46" spans="1:57" s="2" customFormat="1" ht="6.95" customHeight="1">
      <c r="A46" s="32"/>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7"/>
      <c r="BE46" s="32"/>
    </row>
    <row r="47" spans="1:57" s="2" customFormat="1" ht="12" customHeight="1">
      <c r="A47" s="32"/>
      <c r="B47" s="33"/>
      <c r="C47" s="27" t="s">
        <v>21</v>
      </c>
      <c r="D47" s="34"/>
      <c r="E47" s="34"/>
      <c r="F47" s="34"/>
      <c r="G47" s="34"/>
      <c r="H47" s="34"/>
      <c r="I47" s="34"/>
      <c r="J47" s="34"/>
      <c r="K47" s="34"/>
      <c r="L47" s="56" t="str">
        <f>IF(K8="","",K8)</f>
        <v>Liberec, Nad Sokolovnou 616</v>
      </c>
      <c r="M47" s="34"/>
      <c r="N47" s="34"/>
      <c r="O47" s="34"/>
      <c r="P47" s="34"/>
      <c r="Q47" s="34"/>
      <c r="R47" s="34"/>
      <c r="S47" s="34"/>
      <c r="T47" s="34"/>
      <c r="U47" s="34"/>
      <c r="V47" s="34"/>
      <c r="W47" s="34"/>
      <c r="X47" s="34"/>
      <c r="Y47" s="34"/>
      <c r="Z47" s="34"/>
      <c r="AA47" s="34"/>
      <c r="AB47" s="34"/>
      <c r="AC47" s="34"/>
      <c r="AD47" s="34"/>
      <c r="AE47" s="34"/>
      <c r="AF47" s="34"/>
      <c r="AG47" s="34"/>
      <c r="AH47" s="34"/>
      <c r="AI47" s="27" t="s">
        <v>23</v>
      </c>
      <c r="AJ47" s="34"/>
      <c r="AK47" s="34"/>
      <c r="AL47" s="34"/>
      <c r="AM47" s="319">
        <f>IF(AN8= "","",AN8)</f>
        <v>43714</v>
      </c>
      <c r="AN47" s="319"/>
      <c r="AO47" s="34"/>
      <c r="AP47" s="34"/>
      <c r="AQ47" s="34"/>
      <c r="AR47" s="37"/>
      <c r="BE47" s="32"/>
    </row>
    <row r="48" spans="1:57" s="2" customFormat="1" ht="6.95" customHeight="1">
      <c r="A48" s="32"/>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7"/>
      <c r="BE48" s="32"/>
    </row>
    <row r="49" spans="1:91" s="2" customFormat="1" ht="15.2" customHeight="1">
      <c r="A49" s="32"/>
      <c r="B49" s="33"/>
      <c r="C49" s="27" t="s">
        <v>24</v>
      </c>
      <c r="D49" s="34"/>
      <c r="E49" s="34"/>
      <c r="F49" s="34"/>
      <c r="G49" s="34"/>
      <c r="H49" s="34"/>
      <c r="I49" s="34"/>
      <c r="J49" s="34"/>
      <c r="K49" s="34"/>
      <c r="L49" s="50" t="str">
        <f>IF(E11= "","",E11)</f>
        <v>Statutární město Liberec</v>
      </c>
      <c r="M49" s="34"/>
      <c r="N49" s="34"/>
      <c r="O49" s="34"/>
      <c r="P49" s="34"/>
      <c r="Q49" s="34"/>
      <c r="R49" s="34"/>
      <c r="S49" s="34"/>
      <c r="T49" s="34"/>
      <c r="U49" s="34"/>
      <c r="V49" s="34"/>
      <c r="W49" s="34"/>
      <c r="X49" s="34"/>
      <c r="Y49" s="34"/>
      <c r="Z49" s="34"/>
      <c r="AA49" s="34"/>
      <c r="AB49" s="34"/>
      <c r="AC49" s="34"/>
      <c r="AD49" s="34"/>
      <c r="AE49" s="34"/>
      <c r="AF49" s="34"/>
      <c r="AG49" s="34"/>
      <c r="AH49" s="34"/>
      <c r="AI49" s="27" t="s">
        <v>31</v>
      </c>
      <c r="AJ49" s="34"/>
      <c r="AK49" s="34"/>
      <c r="AL49" s="34"/>
      <c r="AM49" s="315" t="str">
        <f>IF(E17="","",E17)</f>
        <v xml:space="preserve"> </v>
      </c>
      <c r="AN49" s="316"/>
      <c r="AO49" s="316"/>
      <c r="AP49" s="316"/>
      <c r="AQ49" s="34"/>
      <c r="AR49" s="37"/>
      <c r="AS49" s="309" t="s">
        <v>53</v>
      </c>
      <c r="AT49" s="310"/>
      <c r="AU49" s="58"/>
      <c r="AV49" s="58"/>
      <c r="AW49" s="58"/>
      <c r="AX49" s="58"/>
      <c r="AY49" s="58"/>
      <c r="AZ49" s="58"/>
      <c r="BA49" s="58"/>
      <c r="BB49" s="58"/>
      <c r="BC49" s="58"/>
      <c r="BD49" s="59"/>
      <c r="BE49" s="32"/>
    </row>
    <row r="50" spans="1:91" s="2" customFormat="1" ht="15.2" customHeight="1">
      <c r="A50" s="32"/>
      <c r="B50" s="33"/>
      <c r="C50" s="27" t="s">
        <v>29</v>
      </c>
      <c r="D50" s="34"/>
      <c r="E50" s="34"/>
      <c r="F50" s="34"/>
      <c r="G50" s="34"/>
      <c r="H50" s="34"/>
      <c r="I50" s="34"/>
      <c r="J50" s="34"/>
      <c r="K50" s="34"/>
      <c r="L50" s="50"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7" t="s">
        <v>34</v>
      </c>
      <c r="AJ50" s="34"/>
      <c r="AK50" s="34"/>
      <c r="AL50" s="34"/>
      <c r="AM50" s="315" t="str">
        <f>IF(E20="","",E20)</f>
        <v>M3 Stavby v.o.s.</v>
      </c>
      <c r="AN50" s="316"/>
      <c r="AO50" s="316"/>
      <c r="AP50" s="316"/>
      <c r="AQ50" s="34"/>
      <c r="AR50" s="37"/>
      <c r="AS50" s="311"/>
      <c r="AT50" s="312"/>
      <c r="AU50" s="60"/>
      <c r="AV50" s="60"/>
      <c r="AW50" s="60"/>
      <c r="AX50" s="60"/>
      <c r="AY50" s="60"/>
      <c r="AZ50" s="60"/>
      <c r="BA50" s="60"/>
      <c r="BB50" s="60"/>
      <c r="BC50" s="60"/>
      <c r="BD50" s="61"/>
      <c r="BE50" s="32"/>
    </row>
    <row r="51" spans="1:91" s="2" customFormat="1" ht="10.9" customHeight="1">
      <c r="A51" s="32"/>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7"/>
      <c r="AS51" s="313"/>
      <c r="AT51" s="314"/>
      <c r="AU51" s="62"/>
      <c r="AV51" s="62"/>
      <c r="AW51" s="62"/>
      <c r="AX51" s="62"/>
      <c r="AY51" s="62"/>
      <c r="AZ51" s="62"/>
      <c r="BA51" s="62"/>
      <c r="BB51" s="62"/>
      <c r="BC51" s="62"/>
      <c r="BD51" s="63"/>
      <c r="BE51" s="32"/>
    </row>
    <row r="52" spans="1:91" s="2" customFormat="1" ht="29.25" customHeight="1">
      <c r="A52" s="32"/>
      <c r="B52" s="33"/>
      <c r="C52" s="299" t="s">
        <v>54</v>
      </c>
      <c r="D52" s="300"/>
      <c r="E52" s="300"/>
      <c r="F52" s="300"/>
      <c r="G52" s="300"/>
      <c r="H52" s="64"/>
      <c r="I52" s="301" t="s">
        <v>55</v>
      </c>
      <c r="J52" s="300"/>
      <c r="K52" s="300"/>
      <c r="L52" s="300"/>
      <c r="M52" s="300"/>
      <c r="N52" s="300"/>
      <c r="O52" s="300"/>
      <c r="P52" s="300"/>
      <c r="Q52" s="300"/>
      <c r="R52" s="300"/>
      <c r="S52" s="300"/>
      <c r="T52" s="300"/>
      <c r="U52" s="300"/>
      <c r="V52" s="300"/>
      <c r="W52" s="300"/>
      <c r="X52" s="300"/>
      <c r="Y52" s="300"/>
      <c r="Z52" s="300"/>
      <c r="AA52" s="300"/>
      <c r="AB52" s="300"/>
      <c r="AC52" s="300"/>
      <c r="AD52" s="300"/>
      <c r="AE52" s="300"/>
      <c r="AF52" s="300"/>
      <c r="AG52" s="306" t="s">
        <v>56</v>
      </c>
      <c r="AH52" s="300"/>
      <c r="AI52" s="300"/>
      <c r="AJ52" s="300"/>
      <c r="AK52" s="300"/>
      <c r="AL52" s="300"/>
      <c r="AM52" s="300"/>
      <c r="AN52" s="301" t="s">
        <v>57</v>
      </c>
      <c r="AO52" s="300"/>
      <c r="AP52" s="300"/>
      <c r="AQ52" s="65" t="s">
        <v>58</v>
      </c>
      <c r="AR52" s="37"/>
      <c r="AS52" s="66" t="s">
        <v>59</v>
      </c>
      <c r="AT52" s="67" t="s">
        <v>60</v>
      </c>
      <c r="AU52" s="67" t="s">
        <v>61</v>
      </c>
      <c r="AV52" s="67" t="s">
        <v>62</v>
      </c>
      <c r="AW52" s="67" t="s">
        <v>63</v>
      </c>
      <c r="AX52" s="67" t="s">
        <v>64</v>
      </c>
      <c r="AY52" s="67" t="s">
        <v>65</v>
      </c>
      <c r="AZ52" s="67" t="s">
        <v>66</v>
      </c>
      <c r="BA52" s="67" t="s">
        <v>67</v>
      </c>
      <c r="BB52" s="67" t="s">
        <v>68</v>
      </c>
      <c r="BC52" s="67" t="s">
        <v>69</v>
      </c>
      <c r="BD52" s="68" t="s">
        <v>70</v>
      </c>
      <c r="BE52" s="32"/>
    </row>
    <row r="53" spans="1:91" s="2" customFormat="1" ht="10.9" customHeight="1">
      <c r="A53" s="32"/>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7"/>
      <c r="AS53" s="69"/>
      <c r="AT53" s="70"/>
      <c r="AU53" s="70"/>
      <c r="AV53" s="70"/>
      <c r="AW53" s="70"/>
      <c r="AX53" s="70"/>
      <c r="AY53" s="70"/>
      <c r="AZ53" s="70"/>
      <c r="BA53" s="70"/>
      <c r="BB53" s="70"/>
      <c r="BC53" s="70"/>
      <c r="BD53" s="71"/>
      <c r="BE53" s="32"/>
    </row>
    <row r="54" spans="1:91" s="6" customFormat="1" ht="32.450000000000003" customHeight="1">
      <c r="B54" s="72"/>
      <c r="C54" s="73" t="s">
        <v>71</v>
      </c>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307">
        <f>ROUND(SUM(AG55:AG58),2)</f>
        <v>0</v>
      </c>
      <c r="AH54" s="307"/>
      <c r="AI54" s="307"/>
      <c r="AJ54" s="307"/>
      <c r="AK54" s="307"/>
      <c r="AL54" s="307"/>
      <c r="AM54" s="307"/>
      <c r="AN54" s="308">
        <f>SUM(AG54,AT54)</f>
        <v>0</v>
      </c>
      <c r="AO54" s="308"/>
      <c r="AP54" s="308"/>
      <c r="AQ54" s="76" t="s">
        <v>19</v>
      </c>
      <c r="AR54" s="77"/>
      <c r="AS54" s="78">
        <f>ROUND(SUM(AS55:AS58),2)</f>
        <v>0</v>
      </c>
      <c r="AT54" s="79">
        <f>ROUND(SUM(AV54:AW54),2)</f>
        <v>0</v>
      </c>
      <c r="AU54" s="80">
        <f>ROUND(SUM(AU55:AU58),5)</f>
        <v>0</v>
      </c>
      <c r="AV54" s="79">
        <f>ROUND(AZ54*L29,2)</f>
        <v>0</v>
      </c>
      <c r="AW54" s="79">
        <f>ROUND(BA54*L30,2)</f>
        <v>0</v>
      </c>
      <c r="AX54" s="79">
        <f>ROUND(BB54*L29,2)</f>
        <v>0</v>
      </c>
      <c r="AY54" s="79">
        <f>ROUND(BC54*L30,2)</f>
        <v>0</v>
      </c>
      <c r="AZ54" s="79">
        <f>ROUND(SUM(AZ55:AZ58),2)</f>
        <v>0</v>
      </c>
      <c r="BA54" s="79">
        <f>ROUND(SUM(BA55:BA58),2)</f>
        <v>0</v>
      </c>
      <c r="BB54" s="79">
        <f>ROUND(SUM(BB55:BB58),2)</f>
        <v>0</v>
      </c>
      <c r="BC54" s="79">
        <f>ROUND(SUM(BC55:BC58),2)</f>
        <v>0</v>
      </c>
      <c r="BD54" s="81">
        <f>ROUND(SUM(BD55:BD58),2)</f>
        <v>0</v>
      </c>
      <c r="BS54" s="82" t="s">
        <v>72</v>
      </c>
      <c r="BT54" s="82" t="s">
        <v>73</v>
      </c>
      <c r="BU54" s="83" t="s">
        <v>74</v>
      </c>
      <c r="BV54" s="82" t="s">
        <v>75</v>
      </c>
      <c r="BW54" s="82" t="s">
        <v>5</v>
      </c>
      <c r="BX54" s="82" t="s">
        <v>76</v>
      </c>
      <c r="CL54" s="82" t="s">
        <v>19</v>
      </c>
    </row>
    <row r="55" spans="1:91" s="7" customFormat="1" ht="16.5" customHeight="1">
      <c r="A55" s="84" t="s">
        <v>77</v>
      </c>
      <c r="B55" s="85"/>
      <c r="C55" s="86"/>
      <c r="D55" s="298" t="s">
        <v>78</v>
      </c>
      <c r="E55" s="298"/>
      <c r="F55" s="298"/>
      <c r="G55" s="298"/>
      <c r="H55" s="298"/>
      <c r="I55" s="87"/>
      <c r="J55" s="298" t="s">
        <v>79</v>
      </c>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302">
        <f>'02 - Koupelna TYP B III'!J30</f>
        <v>0</v>
      </c>
      <c r="AH55" s="303"/>
      <c r="AI55" s="303"/>
      <c r="AJ55" s="303"/>
      <c r="AK55" s="303"/>
      <c r="AL55" s="303"/>
      <c r="AM55" s="303"/>
      <c r="AN55" s="302">
        <f>SUM(AG55,AT55)</f>
        <v>0</v>
      </c>
      <c r="AO55" s="303"/>
      <c r="AP55" s="303"/>
      <c r="AQ55" s="88" t="s">
        <v>80</v>
      </c>
      <c r="AR55" s="89"/>
      <c r="AS55" s="90">
        <v>0</v>
      </c>
      <c r="AT55" s="91">
        <f>ROUND(SUM(AV55:AW55),2)</f>
        <v>0</v>
      </c>
      <c r="AU55" s="92">
        <f>'02 - Koupelna TYP B III'!P101</f>
        <v>0</v>
      </c>
      <c r="AV55" s="91">
        <f>'02 - Koupelna TYP B III'!J33</f>
        <v>0</v>
      </c>
      <c r="AW55" s="91">
        <f>'02 - Koupelna TYP B III'!J34</f>
        <v>0</v>
      </c>
      <c r="AX55" s="91">
        <f>'02 - Koupelna TYP B III'!J35</f>
        <v>0</v>
      </c>
      <c r="AY55" s="91">
        <f>'02 - Koupelna TYP B III'!J36</f>
        <v>0</v>
      </c>
      <c r="AZ55" s="91">
        <f>'02 - Koupelna TYP B III'!F33</f>
        <v>0</v>
      </c>
      <c r="BA55" s="91">
        <f>'02 - Koupelna TYP B III'!F34</f>
        <v>0</v>
      </c>
      <c r="BB55" s="91">
        <f>'02 - Koupelna TYP B III'!F35</f>
        <v>0</v>
      </c>
      <c r="BC55" s="91">
        <f>'02 - Koupelna TYP B III'!F36</f>
        <v>0</v>
      </c>
      <c r="BD55" s="93">
        <f>'02 - Koupelna TYP B III'!F37</f>
        <v>0</v>
      </c>
      <c r="BT55" s="94" t="s">
        <v>81</v>
      </c>
      <c r="BV55" s="94" t="s">
        <v>75</v>
      </c>
      <c r="BW55" s="94" t="s">
        <v>82</v>
      </c>
      <c r="BX55" s="94" t="s">
        <v>5</v>
      </c>
      <c r="CL55" s="94" t="s">
        <v>19</v>
      </c>
      <c r="CM55" s="94" t="s">
        <v>81</v>
      </c>
    </row>
    <row r="56" spans="1:91" s="7" customFormat="1" ht="16.5" customHeight="1">
      <c r="A56" s="84" t="s">
        <v>77</v>
      </c>
      <c r="B56" s="85"/>
      <c r="C56" s="86"/>
      <c r="D56" s="298" t="s">
        <v>83</v>
      </c>
      <c r="E56" s="298"/>
      <c r="F56" s="298"/>
      <c r="G56" s="298"/>
      <c r="H56" s="298"/>
      <c r="I56" s="87"/>
      <c r="J56" s="298" t="s">
        <v>84</v>
      </c>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302">
        <f>'01 - Koupelna TYP A III'!J30</f>
        <v>0</v>
      </c>
      <c r="AH56" s="303"/>
      <c r="AI56" s="303"/>
      <c r="AJ56" s="303"/>
      <c r="AK56" s="303"/>
      <c r="AL56" s="303"/>
      <c r="AM56" s="303"/>
      <c r="AN56" s="302">
        <f>SUM(AG56,AT56)</f>
        <v>0</v>
      </c>
      <c r="AO56" s="303"/>
      <c r="AP56" s="303"/>
      <c r="AQ56" s="88" t="s">
        <v>80</v>
      </c>
      <c r="AR56" s="89"/>
      <c r="AS56" s="90">
        <v>0</v>
      </c>
      <c r="AT56" s="91">
        <f>ROUND(SUM(AV56:AW56),2)</f>
        <v>0</v>
      </c>
      <c r="AU56" s="92">
        <f>'01 - Koupelna TYP A III'!P101</f>
        <v>0</v>
      </c>
      <c r="AV56" s="91">
        <f>'01 - Koupelna TYP A III'!J33</f>
        <v>0</v>
      </c>
      <c r="AW56" s="91">
        <f>'01 - Koupelna TYP A III'!J34</f>
        <v>0</v>
      </c>
      <c r="AX56" s="91">
        <f>'01 - Koupelna TYP A III'!J35</f>
        <v>0</v>
      </c>
      <c r="AY56" s="91">
        <f>'01 - Koupelna TYP A III'!J36</f>
        <v>0</v>
      </c>
      <c r="AZ56" s="91">
        <f>'01 - Koupelna TYP A III'!F33</f>
        <v>0</v>
      </c>
      <c r="BA56" s="91">
        <f>'01 - Koupelna TYP A III'!F34</f>
        <v>0</v>
      </c>
      <c r="BB56" s="91">
        <f>'01 - Koupelna TYP A III'!F35</f>
        <v>0</v>
      </c>
      <c r="BC56" s="91">
        <f>'01 - Koupelna TYP A III'!F36</f>
        <v>0</v>
      </c>
      <c r="BD56" s="93">
        <f>'01 - Koupelna TYP A III'!F37</f>
        <v>0</v>
      </c>
      <c r="BT56" s="94" t="s">
        <v>81</v>
      </c>
      <c r="BV56" s="94" t="s">
        <v>75</v>
      </c>
      <c r="BW56" s="94" t="s">
        <v>85</v>
      </c>
      <c r="BX56" s="94" t="s">
        <v>5</v>
      </c>
      <c r="CL56" s="94" t="s">
        <v>19</v>
      </c>
      <c r="CM56" s="94" t="s">
        <v>81</v>
      </c>
    </row>
    <row r="57" spans="1:91" s="7" customFormat="1" ht="16.5" customHeight="1">
      <c r="A57" s="84" t="s">
        <v>77</v>
      </c>
      <c r="B57" s="85"/>
      <c r="C57" s="86"/>
      <c r="D57" s="298" t="s">
        <v>86</v>
      </c>
      <c r="E57" s="298"/>
      <c r="F57" s="298"/>
      <c r="G57" s="298"/>
      <c r="H57" s="298"/>
      <c r="I57" s="87"/>
      <c r="J57" s="298" t="s">
        <v>87</v>
      </c>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302">
        <f>'03 - Koupelna TYP C III'!J30</f>
        <v>0</v>
      </c>
      <c r="AH57" s="303"/>
      <c r="AI57" s="303"/>
      <c r="AJ57" s="303"/>
      <c r="AK57" s="303"/>
      <c r="AL57" s="303"/>
      <c r="AM57" s="303"/>
      <c r="AN57" s="302">
        <f>SUM(AG57,AT57)</f>
        <v>0</v>
      </c>
      <c r="AO57" s="303"/>
      <c r="AP57" s="303"/>
      <c r="AQ57" s="88" t="s">
        <v>80</v>
      </c>
      <c r="AR57" s="89"/>
      <c r="AS57" s="90">
        <v>0</v>
      </c>
      <c r="AT57" s="91">
        <f>ROUND(SUM(AV57:AW57),2)</f>
        <v>0</v>
      </c>
      <c r="AU57" s="92">
        <f>'03 - Koupelna TYP C III'!P101</f>
        <v>0</v>
      </c>
      <c r="AV57" s="91">
        <f>'03 - Koupelna TYP C III'!J33</f>
        <v>0</v>
      </c>
      <c r="AW57" s="91">
        <f>'03 - Koupelna TYP C III'!J34</f>
        <v>0</v>
      </c>
      <c r="AX57" s="91">
        <f>'03 - Koupelna TYP C III'!J35</f>
        <v>0</v>
      </c>
      <c r="AY57" s="91">
        <f>'03 - Koupelna TYP C III'!J36</f>
        <v>0</v>
      </c>
      <c r="AZ57" s="91">
        <f>'03 - Koupelna TYP C III'!F33</f>
        <v>0</v>
      </c>
      <c r="BA57" s="91">
        <f>'03 - Koupelna TYP C III'!F34</f>
        <v>0</v>
      </c>
      <c r="BB57" s="91">
        <f>'03 - Koupelna TYP C III'!F35</f>
        <v>0</v>
      </c>
      <c r="BC57" s="91">
        <f>'03 - Koupelna TYP C III'!F36</f>
        <v>0</v>
      </c>
      <c r="BD57" s="93">
        <f>'03 - Koupelna TYP C III'!F37</f>
        <v>0</v>
      </c>
      <c r="BT57" s="94" t="s">
        <v>81</v>
      </c>
      <c r="BV57" s="94" t="s">
        <v>75</v>
      </c>
      <c r="BW57" s="94" t="s">
        <v>88</v>
      </c>
      <c r="BX57" s="94" t="s">
        <v>5</v>
      </c>
      <c r="CL57" s="94" t="s">
        <v>19</v>
      </c>
      <c r="CM57" s="94" t="s">
        <v>81</v>
      </c>
    </row>
    <row r="58" spans="1:91" s="7" customFormat="1" ht="16.5" customHeight="1">
      <c r="A58" s="84" t="s">
        <v>77</v>
      </c>
      <c r="B58" s="85"/>
      <c r="C58" s="86"/>
      <c r="D58" s="298" t="s">
        <v>89</v>
      </c>
      <c r="E58" s="298"/>
      <c r="F58" s="298"/>
      <c r="G58" s="298"/>
      <c r="H58" s="298"/>
      <c r="I58" s="87"/>
      <c r="J58" s="298" t="s">
        <v>90</v>
      </c>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302">
        <f>'04 - Koupelna TYP D III'!J30</f>
        <v>0</v>
      </c>
      <c r="AH58" s="303"/>
      <c r="AI58" s="303"/>
      <c r="AJ58" s="303"/>
      <c r="AK58" s="303"/>
      <c r="AL58" s="303"/>
      <c r="AM58" s="303"/>
      <c r="AN58" s="302">
        <f>SUM(AG58,AT58)</f>
        <v>0</v>
      </c>
      <c r="AO58" s="303"/>
      <c r="AP58" s="303"/>
      <c r="AQ58" s="88" t="s">
        <v>80</v>
      </c>
      <c r="AR58" s="89"/>
      <c r="AS58" s="95">
        <v>0</v>
      </c>
      <c r="AT58" s="96">
        <f>ROUND(SUM(AV58:AW58),2)</f>
        <v>0</v>
      </c>
      <c r="AU58" s="97">
        <f>'04 - Koupelna TYP D III'!P101</f>
        <v>0</v>
      </c>
      <c r="AV58" s="96">
        <f>'04 - Koupelna TYP D III'!J33</f>
        <v>0</v>
      </c>
      <c r="AW58" s="96">
        <f>'04 - Koupelna TYP D III'!J34</f>
        <v>0</v>
      </c>
      <c r="AX58" s="96">
        <f>'04 - Koupelna TYP D III'!J35</f>
        <v>0</v>
      </c>
      <c r="AY58" s="96">
        <f>'04 - Koupelna TYP D III'!J36</f>
        <v>0</v>
      </c>
      <c r="AZ58" s="96">
        <f>'04 - Koupelna TYP D III'!F33</f>
        <v>0</v>
      </c>
      <c r="BA58" s="96">
        <f>'04 - Koupelna TYP D III'!F34</f>
        <v>0</v>
      </c>
      <c r="BB58" s="96">
        <f>'04 - Koupelna TYP D III'!F35</f>
        <v>0</v>
      </c>
      <c r="BC58" s="96">
        <f>'04 - Koupelna TYP D III'!F36</f>
        <v>0</v>
      </c>
      <c r="BD58" s="98">
        <f>'04 - Koupelna TYP D III'!F37</f>
        <v>0</v>
      </c>
      <c r="BT58" s="94" t="s">
        <v>81</v>
      </c>
      <c r="BV58" s="94" t="s">
        <v>75</v>
      </c>
      <c r="BW58" s="94" t="s">
        <v>91</v>
      </c>
      <c r="BX58" s="94" t="s">
        <v>5</v>
      </c>
      <c r="CL58" s="94" t="s">
        <v>19</v>
      </c>
      <c r="CM58" s="94" t="s">
        <v>81</v>
      </c>
    </row>
    <row r="59" spans="1:91" s="2" customFormat="1" ht="30" customHeight="1">
      <c r="A59" s="32"/>
      <c r="B59" s="33"/>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7"/>
      <c r="AS59" s="32"/>
      <c r="AT59" s="32"/>
      <c r="AU59" s="32"/>
      <c r="AV59" s="32"/>
      <c r="AW59" s="32"/>
      <c r="AX59" s="32"/>
      <c r="AY59" s="32"/>
      <c r="AZ59" s="32"/>
      <c r="BA59" s="32"/>
      <c r="BB59" s="32"/>
      <c r="BC59" s="32"/>
      <c r="BD59" s="32"/>
      <c r="BE59" s="32"/>
    </row>
    <row r="60" spans="1:91" s="2" customFormat="1" ht="6.95" customHeight="1">
      <c r="A60" s="32"/>
      <c r="B60" s="45"/>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37"/>
      <c r="AS60" s="32"/>
      <c r="AT60" s="32"/>
      <c r="AU60" s="32"/>
      <c r="AV60" s="32"/>
      <c r="AW60" s="32"/>
      <c r="AX60" s="32"/>
      <c r="AY60" s="32"/>
      <c r="AZ60" s="32"/>
      <c r="BA60" s="32"/>
      <c r="BB60" s="32"/>
      <c r="BC60" s="32"/>
      <c r="BD60" s="32"/>
      <c r="BE60" s="32"/>
    </row>
  </sheetData>
  <sheetProtection algorithmName="SHA-512" hashValue="c5EexC7V1xXL35YQxZJZfCB6YJw3ZgBseWFQQA7xt2YkF1p2g3MPj+p9UpcrhUiePjarL3YXPlLbsCgT5Pvfhg==" saltValue="TF+Ek+4OVq2xrRqwqDB9ty8v/kk68tJr3oKHEiFDc1OTqVnivv1zxVYV9kH363njG2FjmYCSzIIHyYtirQ2omA==" spinCount="100000" sheet="1" objects="1" scenarios="1" formatColumns="0" formatRows="0"/>
  <mergeCells count="54">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 ref="L30:P30"/>
    <mergeCell ref="AR2:BE2"/>
    <mergeCell ref="K5:AO5"/>
    <mergeCell ref="K6:AO6"/>
    <mergeCell ref="E14:AJ14"/>
    <mergeCell ref="E23:AN23"/>
    <mergeCell ref="AS49:AT51"/>
    <mergeCell ref="AM50:AP50"/>
    <mergeCell ref="L45:AO45"/>
    <mergeCell ref="AM47:AN47"/>
    <mergeCell ref="AM49:AP49"/>
    <mergeCell ref="L33:P33"/>
    <mergeCell ref="AN52:AP52"/>
    <mergeCell ref="AG52:AM52"/>
    <mergeCell ref="AN55:AP55"/>
    <mergeCell ref="AG55:AM55"/>
    <mergeCell ref="AG54:AM54"/>
    <mergeCell ref="AN54:AP54"/>
    <mergeCell ref="W33:AE33"/>
    <mergeCell ref="AK33:AO33"/>
    <mergeCell ref="X35:AB35"/>
    <mergeCell ref="AK35:AO35"/>
    <mergeCell ref="AN56:AP56"/>
    <mergeCell ref="AG56:AM56"/>
    <mergeCell ref="AN57:AP57"/>
    <mergeCell ref="AG57:AM57"/>
    <mergeCell ref="AN58:AP58"/>
    <mergeCell ref="AG58:AM58"/>
    <mergeCell ref="D57:H57"/>
    <mergeCell ref="J57:AF57"/>
    <mergeCell ref="D58:H58"/>
    <mergeCell ref="J58:AF58"/>
    <mergeCell ref="C52:G52"/>
    <mergeCell ref="I52:AF52"/>
    <mergeCell ref="D55:H55"/>
    <mergeCell ref="J55:AF55"/>
    <mergeCell ref="D56:H56"/>
    <mergeCell ref="J56:AF56"/>
  </mergeCells>
  <hyperlinks>
    <hyperlink ref="A55" location="'02 - Koupelna TYP B III'!C2" display="/"/>
    <hyperlink ref="A56" location="'01 - Koupelna TYP A III'!C2" display="/"/>
    <hyperlink ref="A57" location="'03 - Koupelna TYP C III'!C2" display="/"/>
    <hyperlink ref="A58" location="'04 - Koupelna TYP D III'!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9"/>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325"/>
      <c r="M2" s="325"/>
      <c r="N2" s="325"/>
      <c r="O2" s="325"/>
      <c r="P2" s="325"/>
      <c r="Q2" s="325"/>
      <c r="R2" s="325"/>
      <c r="S2" s="325"/>
      <c r="T2" s="325"/>
      <c r="U2" s="325"/>
      <c r="V2" s="325"/>
      <c r="AT2" s="15" t="s">
        <v>85</v>
      </c>
    </row>
    <row r="3" spans="1:46" s="1" customFormat="1" ht="6.95" customHeight="1">
      <c r="B3" s="100"/>
      <c r="C3" s="101"/>
      <c r="D3" s="101"/>
      <c r="E3" s="101"/>
      <c r="F3" s="101"/>
      <c r="G3" s="101"/>
      <c r="H3" s="101"/>
      <c r="I3" s="102"/>
      <c r="J3" s="101"/>
      <c r="K3" s="101"/>
      <c r="L3" s="18"/>
      <c r="AT3" s="15" t="s">
        <v>81</v>
      </c>
    </row>
    <row r="4" spans="1:46" s="1" customFormat="1" ht="24.95" customHeight="1">
      <c r="B4" s="18"/>
      <c r="D4" s="103" t="s">
        <v>92</v>
      </c>
      <c r="I4" s="99"/>
      <c r="L4" s="18"/>
      <c r="M4" s="104" t="s">
        <v>10</v>
      </c>
      <c r="AT4" s="15" t="s">
        <v>4</v>
      </c>
    </row>
    <row r="5" spans="1:46" s="1" customFormat="1" ht="6.95" customHeight="1">
      <c r="B5" s="18"/>
      <c r="I5" s="99"/>
      <c r="L5" s="18"/>
    </row>
    <row r="6" spans="1:46" s="1" customFormat="1" ht="12" customHeight="1">
      <c r="B6" s="18"/>
      <c r="D6" s="105" t="s">
        <v>16</v>
      </c>
      <c r="I6" s="99"/>
      <c r="L6" s="18"/>
    </row>
    <row r="7" spans="1:46" s="1" customFormat="1" ht="16.5" customHeight="1">
      <c r="B7" s="18"/>
      <c r="E7" s="341" t="str">
        <f>'Rekapitulace stavby'!K6</f>
        <v>Nad Sokolovnou 616 - stavební úpravy koupelen</v>
      </c>
      <c r="F7" s="342"/>
      <c r="G7" s="342"/>
      <c r="H7" s="342"/>
      <c r="I7" s="99"/>
      <c r="L7" s="18"/>
    </row>
    <row r="8" spans="1:46" s="2" customFormat="1" ht="12" customHeight="1">
      <c r="A8" s="32"/>
      <c r="B8" s="37"/>
      <c r="C8" s="32"/>
      <c r="D8" s="105" t="s">
        <v>93</v>
      </c>
      <c r="E8" s="32"/>
      <c r="F8" s="32"/>
      <c r="G8" s="32"/>
      <c r="H8" s="32"/>
      <c r="I8" s="106"/>
      <c r="J8" s="32"/>
      <c r="K8" s="32"/>
      <c r="L8" s="107"/>
      <c r="S8" s="32"/>
      <c r="T8" s="32"/>
      <c r="U8" s="32"/>
      <c r="V8" s="32"/>
      <c r="W8" s="32"/>
      <c r="X8" s="32"/>
      <c r="Y8" s="32"/>
      <c r="Z8" s="32"/>
      <c r="AA8" s="32"/>
      <c r="AB8" s="32"/>
      <c r="AC8" s="32"/>
      <c r="AD8" s="32"/>
      <c r="AE8" s="32"/>
    </row>
    <row r="9" spans="1:46" s="2" customFormat="1" ht="16.5" customHeight="1">
      <c r="A9" s="32"/>
      <c r="B9" s="37"/>
      <c r="C9" s="32"/>
      <c r="D9" s="32"/>
      <c r="E9" s="343" t="s">
        <v>823</v>
      </c>
      <c r="F9" s="344"/>
      <c r="G9" s="344"/>
      <c r="H9" s="344"/>
      <c r="I9" s="106"/>
      <c r="J9" s="32"/>
      <c r="K9" s="32"/>
      <c r="L9" s="107"/>
      <c r="S9" s="32"/>
      <c r="T9" s="32"/>
      <c r="U9" s="32"/>
      <c r="V9" s="32"/>
      <c r="W9" s="32"/>
      <c r="X9" s="32"/>
      <c r="Y9" s="32"/>
      <c r="Z9" s="32"/>
      <c r="AA9" s="32"/>
      <c r="AB9" s="32"/>
      <c r="AC9" s="32"/>
      <c r="AD9" s="32"/>
      <c r="AE9" s="32"/>
    </row>
    <row r="10" spans="1:46" s="2" customFormat="1">
      <c r="A10" s="32"/>
      <c r="B10" s="37"/>
      <c r="C10" s="32"/>
      <c r="D10" s="32"/>
      <c r="E10" s="32"/>
      <c r="F10" s="32"/>
      <c r="G10" s="32"/>
      <c r="H10" s="32"/>
      <c r="I10" s="106"/>
      <c r="J10" s="32"/>
      <c r="K10" s="32"/>
      <c r="L10" s="107"/>
      <c r="S10" s="32"/>
      <c r="T10" s="32"/>
      <c r="U10" s="32"/>
      <c r="V10" s="32"/>
      <c r="W10" s="32"/>
      <c r="X10" s="32"/>
      <c r="Y10" s="32"/>
      <c r="Z10" s="32"/>
      <c r="AA10" s="32"/>
      <c r="AB10" s="32"/>
      <c r="AC10" s="32"/>
      <c r="AD10" s="32"/>
      <c r="AE10" s="32"/>
    </row>
    <row r="11" spans="1:46" s="2" customFormat="1" ht="12" customHeight="1">
      <c r="A11" s="32"/>
      <c r="B11" s="37"/>
      <c r="C11" s="32"/>
      <c r="D11" s="105" t="s">
        <v>18</v>
      </c>
      <c r="E11" s="32"/>
      <c r="F11" s="108" t="s">
        <v>19</v>
      </c>
      <c r="G11" s="32"/>
      <c r="H11" s="32"/>
      <c r="I11" s="109" t="s">
        <v>20</v>
      </c>
      <c r="J11" s="108" t="s">
        <v>19</v>
      </c>
      <c r="K11" s="32"/>
      <c r="L11" s="107"/>
      <c r="S11" s="32"/>
      <c r="T11" s="32"/>
      <c r="U11" s="32"/>
      <c r="V11" s="32"/>
      <c r="W11" s="32"/>
      <c r="X11" s="32"/>
      <c r="Y11" s="32"/>
      <c r="Z11" s="32"/>
      <c r="AA11" s="32"/>
      <c r="AB11" s="32"/>
      <c r="AC11" s="32"/>
      <c r="AD11" s="32"/>
      <c r="AE11" s="32"/>
    </row>
    <row r="12" spans="1:46" s="2" customFormat="1" ht="12" customHeight="1">
      <c r="A12" s="32"/>
      <c r="B12" s="37"/>
      <c r="C12" s="32"/>
      <c r="D12" s="105" t="s">
        <v>21</v>
      </c>
      <c r="E12" s="32"/>
      <c r="F12" s="108" t="s">
        <v>22</v>
      </c>
      <c r="G12" s="32"/>
      <c r="H12" s="32"/>
      <c r="I12" s="109" t="s">
        <v>23</v>
      </c>
      <c r="J12" s="110">
        <f>'Rekapitulace stavby'!AN8</f>
        <v>43714</v>
      </c>
      <c r="K12" s="32"/>
      <c r="L12" s="107"/>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106"/>
      <c r="J13" s="32"/>
      <c r="K13" s="32"/>
      <c r="L13" s="107"/>
      <c r="S13" s="32"/>
      <c r="T13" s="32"/>
      <c r="U13" s="32"/>
      <c r="V13" s="32"/>
      <c r="W13" s="32"/>
      <c r="X13" s="32"/>
      <c r="Y13" s="32"/>
      <c r="Z13" s="32"/>
      <c r="AA13" s="32"/>
      <c r="AB13" s="32"/>
      <c r="AC13" s="32"/>
      <c r="AD13" s="32"/>
      <c r="AE13" s="32"/>
    </row>
    <row r="14" spans="1:46" s="2" customFormat="1" ht="12" customHeight="1">
      <c r="A14" s="32"/>
      <c r="B14" s="37"/>
      <c r="C14" s="32"/>
      <c r="D14" s="105" t="s">
        <v>24</v>
      </c>
      <c r="E14" s="32"/>
      <c r="F14" s="32"/>
      <c r="G14" s="32"/>
      <c r="H14" s="32"/>
      <c r="I14" s="109" t="s">
        <v>25</v>
      </c>
      <c r="J14" s="108" t="s">
        <v>26</v>
      </c>
      <c r="K14" s="32"/>
      <c r="L14" s="107"/>
      <c r="S14" s="32"/>
      <c r="T14" s="32"/>
      <c r="U14" s="32"/>
      <c r="V14" s="32"/>
      <c r="W14" s="32"/>
      <c r="X14" s="32"/>
      <c r="Y14" s="32"/>
      <c r="Z14" s="32"/>
      <c r="AA14" s="32"/>
      <c r="AB14" s="32"/>
      <c r="AC14" s="32"/>
      <c r="AD14" s="32"/>
      <c r="AE14" s="32"/>
    </row>
    <row r="15" spans="1:46" s="2" customFormat="1" ht="18" customHeight="1">
      <c r="A15" s="32"/>
      <c r="B15" s="37"/>
      <c r="C15" s="32"/>
      <c r="D15" s="32"/>
      <c r="E15" s="108" t="s">
        <v>27</v>
      </c>
      <c r="F15" s="32"/>
      <c r="G15" s="32"/>
      <c r="H15" s="32"/>
      <c r="I15" s="109" t="s">
        <v>28</v>
      </c>
      <c r="J15" s="108" t="s">
        <v>19</v>
      </c>
      <c r="K15" s="32"/>
      <c r="L15" s="107"/>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106"/>
      <c r="J16" s="32"/>
      <c r="K16" s="32"/>
      <c r="L16" s="107"/>
      <c r="S16" s="32"/>
      <c r="T16" s="32"/>
      <c r="U16" s="32"/>
      <c r="V16" s="32"/>
      <c r="W16" s="32"/>
      <c r="X16" s="32"/>
      <c r="Y16" s="32"/>
      <c r="Z16" s="32"/>
      <c r="AA16" s="32"/>
      <c r="AB16" s="32"/>
      <c r="AC16" s="32"/>
      <c r="AD16" s="32"/>
      <c r="AE16" s="32"/>
    </row>
    <row r="17" spans="1:31" s="2" customFormat="1" ht="12" customHeight="1">
      <c r="A17" s="32"/>
      <c r="B17" s="37"/>
      <c r="C17" s="32"/>
      <c r="D17" s="105" t="s">
        <v>29</v>
      </c>
      <c r="E17" s="32"/>
      <c r="F17" s="32"/>
      <c r="G17" s="32"/>
      <c r="H17" s="32"/>
      <c r="I17" s="109" t="s">
        <v>25</v>
      </c>
      <c r="J17" s="28" t="str">
        <f>'Rekapitulace stavby'!AN13</f>
        <v>Vyplň údaj</v>
      </c>
      <c r="K17" s="32"/>
      <c r="L17" s="107"/>
      <c r="S17" s="32"/>
      <c r="T17" s="32"/>
      <c r="U17" s="32"/>
      <c r="V17" s="32"/>
      <c r="W17" s="32"/>
      <c r="X17" s="32"/>
      <c r="Y17" s="32"/>
      <c r="Z17" s="32"/>
      <c r="AA17" s="32"/>
      <c r="AB17" s="32"/>
      <c r="AC17" s="32"/>
      <c r="AD17" s="32"/>
      <c r="AE17" s="32"/>
    </row>
    <row r="18" spans="1:31" s="2" customFormat="1" ht="18" customHeight="1">
      <c r="A18" s="32"/>
      <c r="B18" s="37"/>
      <c r="C18" s="32"/>
      <c r="D18" s="32"/>
      <c r="E18" s="345" t="str">
        <f>'Rekapitulace stavby'!E14</f>
        <v>Vyplň údaj</v>
      </c>
      <c r="F18" s="346"/>
      <c r="G18" s="346"/>
      <c r="H18" s="346"/>
      <c r="I18" s="109" t="s">
        <v>28</v>
      </c>
      <c r="J18" s="28" t="str">
        <f>'Rekapitulace stavby'!AN14</f>
        <v>Vyplň údaj</v>
      </c>
      <c r="K18" s="32"/>
      <c r="L18" s="107"/>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106"/>
      <c r="J19" s="32"/>
      <c r="K19" s="32"/>
      <c r="L19" s="107"/>
      <c r="S19" s="32"/>
      <c r="T19" s="32"/>
      <c r="U19" s="32"/>
      <c r="V19" s="32"/>
      <c r="W19" s="32"/>
      <c r="X19" s="32"/>
      <c r="Y19" s="32"/>
      <c r="Z19" s="32"/>
      <c r="AA19" s="32"/>
      <c r="AB19" s="32"/>
      <c r="AC19" s="32"/>
      <c r="AD19" s="32"/>
      <c r="AE19" s="32"/>
    </row>
    <row r="20" spans="1:31" s="2" customFormat="1" ht="12" customHeight="1">
      <c r="A20" s="32"/>
      <c r="B20" s="37"/>
      <c r="C20" s="32"/>
      <c r="D20" s="105" t="s">
        <v>31</v>
      </c>
      <c r="E20" s="32"/>
      <c r="F20" s="32"/>
      <c r="G20" s="32"/>
      <c r="H20" s="32"/>
      <c r="I20" s="109" t="s">
        <v>25</v>
      </c>
      <c r="J20" s="108" t="str">
        <f>IF('Rekapitulace stavby'!AN16="","",'Rekapitulace stavby'!AN16)</f>
        <v/>
      </c>
      <c r="K20" s="32"/>
      <c r="L20" s="107"/>
      <c r="S20" s="32"/>
      <c r="T20" s="32"/>
      <c r="U20" s="32"/>
      <c r="V20" s="32"/>
      <c r="W20" s="32"/>
      <c r="X20" s="32"/>
      <c r="Y20" s="32"/>
      <c r="Z20" s="32"/>
      <c r="AA20" s="32"/>
      <c r="AB20" s="32"/>
      <c r="AC20" s="32"/>
      <c r="AD20" s="32"/>
      <c r="AE20" s="32"/>
    </row>
    <row r="21" spans="1:31" s="2" customFormat="1" ht="18" customHeight="1">
      <c r="A21" s="32"/>
      <c r="B21" s="37"/>
      <c r="C21" s="32"/>
      <c r="D21" s="32"/>
      <c r="E21" s="108" t="str">
        <f>IF('Rekapitulace stavby'!E17="","",'Rekapitulace stavby'!E17)</f>
        <v xml:space="preserve"> </v>
      </c>
      <c r="F21" s="32"/>
      <c r="G21" s="32"/>
      <c r="H21" s="32"/>
      <c r="I21" s="109" t="s">
        <v>28</v>
      </c>
      <c r="J21" s="108" t="str">
        <f>IF('Rekapitulace stavby'!AN17="","",'Rekapitulace stavby'!AN17)</f>
        <v/>
      </c>
      <c r="K21" s="32"/>
      <c r="L21" s="107"/>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106"/>
      <c r="J22" s="32"/>
      <c r="K22" s="32"/>
      <c r="L22" s="107"/>
      <c r="S22" s="32"/>
      <c r="T22" s="32"/>
      <c r="U22" s="32"/>
      <c r="V22" s="32"/>
      <c r="W22" s="32"/>
      <c r="X22" s="32"/>
      <c r="Y22" s="32"/>
      <c r="Z22" s="32"/>
      <c r="AA22" s="32"/>
      <c r="AB22" s="32"/>
      <c r="AC22" s="32"/>
      <c r="AD22" s="32"/>
      <c r="AE22" s="32"/>
    </row>
    <row r="23" spans="1:31" s="2" customFormat="1" ht="12" customHeight="1">
      <c r="A23" s="32"/>
      <c r="B23" s="37"/>
      <c r="C23" s="32"/>
      <c r="D23" s="105" t="s">
        <v>34</v>
      </c>
      <c r="E23" s="32"/>
      <c r="F23" s="32"/>
      <c r="G23" s="32"/>
      <c r="H23" s="32"/>
      <c r="I23" s="109" t="s">
        <v>25</v>
      </c>
      <c r="J23" s="108" t="s">
        <v>35</v>
      </c>
      <c r="K23" s="32"/>
      <c r="L23" s="107"/>
      <c r="S23" s="32"/>
      <c r="T23" s="32"/>
      <c r="U23" s="32"/>
      <c r="V23" s="32"/>
      <c r="W23" s="32"/>
      <c r="X23" s="32"/>
      <c r="Y23" s="32"/>
      <c r="Z23" s="32"/>
      <c r="AA23" s="32"/>
      <c r="AB23" s="32"/>
      <c r="AC23" s="32"/>
      <c r="AD23" s="32"/>
      <c r="AE23" s="32"/>
    </row>
    <row r="24" spans="1:31" s="2" customFormat="1" ht="18" customHeight="1">
      <c r="A24" s="32"/>
      <c r="B24" s="37"/>
      <c r="C24" s="32"/>
      <c r="D24" s="32"/>
      <c r="E24" s="108" t="s">
        <v>36</v>
      </c>
      <c r="F24" s="32"/>
      <c r="G24" s="32"/>
      <c r="H24" s="32"/>
      <c r="I24" s="109" t="s">
        <v>28</v>
      </c>
      <c r="J24" s="108" t="s">
        <v>19</v>
      </c>
      <c r="K24" s="32"/>
      <c r="L24" s="107"/>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106"/>
      <c r="J25" s="32"/>
      <c r="K25" s="32"/>
      <c r="L25" s="107"/>
      <c r="S25" s="32"/>
      <c r="T25" s="32"/>
      <c r="U25" s="32"/>
      <c r="V25" s="32"/>
      <c r="W25" s="32"/>
      <c r="X25" s="32"/>
      <c r="Y25" s="32"/>
      <c r="Z25" s="32"/>
      <c r="AA25" s="32"/>
      <c r="AB25" s="32"/>
      <c r="AC25" s="32"/>
      <c r="AD25" s="32"/>
      <c r="AE25" s="32"/>
    </row>
    <row r="26" spans="1:31" s="2" customFormat="1" ht="12" customHeight="1">
      <c r="A26" s="32"/>
      <c r="B26" s="37"/>
      <c r="C26" s="32"/>
      <c r="D26" s="105" t="s">
        <v>37</v>
      </c>
      <c r="E26" s="32"/>
      <c r="F26" s="32"/>
      <c r="G26" s="32"/>
      <c r="H26" s="32"/>
      <c r="I26" s="106"/>
      <c r="J26" s="32"/>
      <c r="K26" s="32"/>
      <c r="L26" s="107"/>
      <c r="S26" s="32"/>
      <c r="T26" s="32"/>
      <c r="U26" s="32"/>
      <c r="V26" s="32"/>
      <c r="W26" s="32"/>
      <c r="X26" s="32"/>
      <c r="Y26" s="32"/>
      <c r="Z26" s="32"/>
      <c r="AA26" s="32"/>
      <c r="AB26" s="32"/>
      <c r="AC26" s="32"/>
      <c r="AD26" s="32"/>
      <c r="AE26" s="32"/>
    </row>
    <row r="27" spans="1:31" s="8" customFormat="1" ht="89.25" customHeight="1">
      <c r="A27" s="111"/>
      <c r="B27" s="112"/>
      <c r="C27" s="111"/>
      <c r="D27" s="111"/>
      <c r="E27" s="347" t="s">
        <v>38</v>
      </c>
      <c r="F27" s="347"/>
      <c r="G27" s="347"/>
      <c r="H27" s="347"/>
      <c r="I27" s="113"/>
      <c r="J27" s="111"/>
      <c r="K27" s="111"/>
      <c r="L27" s="114"/>
      <c r="S27" s="111"/>
      <c r="T27" s="111"/>
      <c r="U27" s="111"/>
      <c r="V27" s="111"/>
      <c r="W27" s="111"/>
      <c r="X27" s="111"/>
      <c r="Y27" s="111"/>
      <c r="Z27" s="111"/>
      <c r="AA27" s="111"/>
      <c r="AB27" s="111"/>
      <c r="AC27" s="111"/>
      <c r="AD27" s="111"/>
      <c r="AE27" s="111"/>
    </row>
    <row r="28" spans="1:31" s="2" customFormat="1" ht="6.95" customHeight="1">
      <c r="A28" s="32"/>
      <c r="B28" s="37"/>
      <c r="C28" s="32"/>
      <c r="D28" s="32"/>
      <c r="E28" s="32"/>
      <c r="F28" s="32"/>
      <c r="G28" s="32"/>
      <c r="H28" s="32"/>
      <c r="I28" s="106"/>
      <c r="J28" s="32"/>
      <c r="K28" s="32"/>
      <c r="L28" s="107"/>
      <c r="S28" s="32"/>
      <c r="T28" s="32"/>
      <c r="U28" s="32"/>
      <c r="V28" s="32"/>
      <c r="W28" s="32"/>
      <c r="X28" s="32"/>
      <c r="Y28" s="32"/>
      <c r="Z28" s="32"/>
      <c r="AA28" s="32"/>
      <c r="AB28" s="32"/>
      <c r="AC28" s="32"/>
      <c r="AD28" s="32"/>
      <c r="AE28" s="32"/>
    </row>
    <row r="29" spans="1:31" s="2" customFormat="1" ht="6.95" customHeight="1">
      <c r="A29" s="32"/>
      <c r="B29" s="37"/>
      <c r="C29" s="32"/>
      <c r="D29" s="115"/>
      <c r="E29" s="115"/>
      <c r="F29" s="115"/>
      <c r="G29" s="115"/>
      <c r="H29" s="115"/>
      <c r="I29" s="116"/>
      <c r="J29" s="115"/>
      <c r="K29" s="115"/>
      <c r="L29" s="107"/>
      <c r="S29" s="32"/>
      <c r="T29" s="32"/>
      <c r="U29" s="32"/>
      <c r="V29" s="32"/>
      <c r="W29" s="32"/>
      <c r="X29" s="32"/>
      <c r="Y29" s="32"/>
      <c r="Z29" s="32"/>
      <c r="AA29" s="32"/>
      <c r="AB29" s="32"/>
      <c r="AC29" s="32"/>
      <c r="AD29" s="32"/>
      <c r="AE29" s="32"/>
    </row>
    <row r="30" spans="1:31" s="2" customFormat="1" ht="25.35" customHeight="1">
      <c r="A30" s="32"/>
      <c r="B30" s="37"/>
      <c r="C30" s="32"/>
      <c r="D30" s="117" t="s">
        <v>39</v>
      </c>
      <c r="E30" s="32"/>
      <c r="F30" s="32"/>
      <c r="G30" s="32"/>
      <c r="H30" s="32"/>
      <c r="I30" s="106"/>
      <c r="J30" s="118">
        <f>ROUND(J101, 2)</f>
        <v>0</v>
      </c>
      <c r="K30" s="32"/>
      <c r="L30" s="107"/>
      <c r="S30" s="32"/>
      <c r="T30" s="32"/>
      <c r="U30" s="32"/>
      <c r="V30" s="32"/>
      <c r="W30" s="32"/>
      <c r="X30" s="32"/>
      <c r="Y30" s="32"/>
      <c r="Z30" s="32"/>
      <c r="AA30" s="32"/>
      <c r="AB30" s="32"/>
      <c r="AC30" s="32"/>
      <c r="AD30" s="32"/>
      <c r="AE30" s="32"/>
    </row>
    <row r="31" spans="1:31" s="2" customFormat="1" ht="6.95" customHeight="1">
      <c r="A31" s="32"/>
      <c r="B31" s="37"/>
      <c r="C31" s="32"/>
      <c r="D31" s="115"/>
      <c r="E31" s="115"/>
      <c r="F31" s="115"/>
      <c r="G31" s="115"/>
      <c r="H31" s="115"/>
      <c r="I31" s="116"/>
      <c r="J31" s="115"/>
      <c r="K31" s="115"/>
      <c r="L31" s="107"/>
      <c r="S31" s="32"/>
      <c r="T31" s="32"/>
      <c r="U31" s="32"/>
      <c r="V31" s="32"/>
      <c r="W31" s="32"/>
      <c r="X31" s="32"/>
      <c r="Y31" s="32"/>
      <c r="Z31" s="32"/>
      <c r="AA31" s="32"/>
      <c r="AB31" s="32"/>
      <c r="AC31" s="32"/>
      <c r="AD31" s="32"/>
      <c r="AE31" s="32"/>
    </row>
    <row r="32" spans="1:31" s="2" customFormat="1" ht="14.45" customHeight="1">
      <c r="A32" s="32"/>
      <c r="B32" s="37"/>
      <c r="C32" s="32"/>
      <c r="D32" s="32"/>
      <c r="E32" s="32"/>
      <c r="F32" s="119" t="s">
        <v>41</v>
      </c>
      <c r="G32" s="32"/>
      <c r="H32" s="32"/>
      <c r="I32" s="120" t="s">
        <v>40</v>
      </c>
      <c r="J32" s="119" t="s">
        <v>42</v>
      </c>
      <c r="K32" s="32"/>
      <c r="L32" s="107"/>
      <c r="S32" s="32"/>
      <c r="T32" s="32"/>
      <c r="U32" s="32"/>
      <c r="V32" s="32"/>
      <c r="W32" s="32"/>
      <c r="X32" s="32"/>
      <c r="Y32" s="32"/>
      <c r="Z32" s="32"/>
      <c r="AA32" s="32"/>
      <c r="AB32" s="32"/>
      <c r="AC32" s="32"/>
      <c r="AD32" s="32"/>
      <c r="AE32" s="32"/>
    </row>
    <row r="33" spans="1:31" s="2" customFormat="1" ht="14.45" customHeight="1">
      <c r="A33" s="32"/>
      <c r="B33" s="37"/>
      <c r="C33" s="32"/>
      <c r="D33" s="121" t="s">
        <v>43</v>
      </c>
      <c r="E33" s="105" t="s">
        <v>44</v>
      </c>
      <c r="F33" s="122">
        <f>ROUND((SUM(BE101:BE358)),  2)</f>
        <v>0</v>
      </c>
      <c r="G33" s="32"/>
      <c r="H33" s="32"/>
      <c r="I33" s="123">
        <v>0.21</v>
      </c>
      <c r="J33" s="122">
        <f>ROUND(((SUM(BE101:BE358))*I33),  2)</f>
        <v>0</v>
      </c>
      <c r="K33" s="32"/>
      <c r="L33" s="107"/>
      <c r="S33" s="32"/>
      <c r="T33" s="32"/>
      <c r="U33" s="32"/>
      <c r="V33" s="32"/>
      <c r="W33" s="32"/>
      <c r="X33" s="32"/>
      <c r="Y33" s="32"/>
      <c r="Z33" s="32"/>
      <c r="AA33" s="32"/>
      <c r="AB33" s="32"/>
      <c r="AC33" s="32"/>
      <c r="AD33" s="32"/>
      <c r="AE33" s="32"/>
    </row>
    <row r="34" spans="1:31" s="2" customFormat="1" ht="14.45" customHeight="1">
      <c r="A34" s="32"/>
      <c r="B34" s="37"/>
      <c r="C34" s="32"/>
      <c r="D34" s="32"/>
      <c r="E34" s="105" t="s">
        <v>45</v>
      </c>
      <c r="F34" s="122">
        <f>ROUND((SUM(BF101:BF358)),  2)</f>
        <v>0</v>
      </c>
      <c r="G34" s="32"/>
      <c r="H34" s="32"/>
      <c r="I34" s="123">
        <v>0.15</v>
      </c>
      <c r="J34" s="122">
        <f>ROUND(((SUM(BF101:BF358))*I34),  2)</f>
        <v>0</v>
      </c>
      <c r="K34" s="32"/>
      <c r="L34" s="107"/>
      <c r="S34" s="32"/>
      <c r="T34" s="32"/>
      <c r="U34" s="32"/>
      <c r="V34" s="32"/>
      <c r="W34" s="32"/>
      <c r="X34" s="32"/>
      <c r="Y34" s="32"/>
      <c r="Z34" s="32"/>
      <c r="AA34" s="32"/>
      <c r="AB34" s="32"/>
      <c r="AC34" s="32"/>
      <c r="AD34" s="32"/>
      <c r="AE34" s="32"/>
    </row>
    <row r="35" spans="1:31" s="2" customFormat="1" ht="14.45" hidden="1" customHeight="1">
      <c r="A35" s="32"/>
      <c r="B35" s="37"/>
      <c r="C35" s="32"/>
      <c r="D35" s="32"/>
      <c r="E35" s="105" t="s">
        <v>46</v>
      </c>
      <c r="F35" s="122">
        <f>ROUND((SUM(BG101:BG358)),  2)</f>
        <v>0</v>
      </c>
      <c r="G35" s="32"/>
      <c r="H35" s="32"/>
      <c r="I35" s="123">
        <v>0.21</v>
      </c>
      <c r="J35" s="122">
        <f>0</f>
        <v>0</v>
      </c>
      <c r="K35" s="32"/>
      <c r="L35" s="107"/>
      <c r="S35" s="32"/>
      <c r="T35" s="32"/>
      <c r="U35" s="32"/>
      <c r="V35" s="32"/>
      <c r="W35" s="32"/>
      <c r="X35" s="32"/>
      <c r="Y35" s="32"/>
      <c r="Z35" s="32"/>
      <c r="AA35" s="32"/>
      <c r="AB35" s="32"/>
      <c r="AC35" s="32"/>
      <c r="AD35" s="32"/>
      <c r="AE35" s="32"/>
    </row>
    <row r="36" spans="1:31" s="2" customFormat="1" ht="14.45" hidden="1" customHeight="1">
      <c r="A36" s="32"/>
      <c r="B36" s="37"/>
      <c r="C36" s="32"/>
      <c r="D36" s="32"/>
      <c r="E36" s="105" t="s">
        <v>47</v>
      </c>
      <c r="F36" s="122">
        <f>ROUND((SUM(BH101:BH358)),  2)</f>
        <v>0</v>
      </c>
      <c r="G36" s="32"/>
      <c r="H36" s="32"/>
      <c r="I36" s="123">
        <v>0.15</v>
      </c>
      <c r="J36" s="122">
        <f>0</f>
        <v>0</v>
      </c>
      <c r="K36" s="32"/>
      <c r="L36" s="107"/>
      <c r="S36" s="32"/>
      <c r="T36" s="32"/>
      <c r="U36" s="32"/>
      <c r="V36" s="32"/>
      <c r="W36" s="32"/>
      <c r="X36" s="32"/>
      <c r="Y36" s="32"/>
      <c r="Z36" s="32"/>
      <c r="AA36" s="32"/>
      <c r="AB36" s="32"/>
      <c r="AC36" s="32"/>
      <c r="AD36" s="32"/>
      <c r="AE36" s="32"/>
    </row>
    <row r="37" spans="1:31" s="2" customFormat="1" ht="14.45" hidden="1" customHeight="1">
      <c r="A37" s="32"/>
      <c r="B37" s="37"/>
      <c r="C37" s="32"/>
      <c r="D37" s="32"/>
      <c r="E37" s="105" t="s">
        <v>48</v>
      </c>
      <c r="F37" s="122">
        <f>ROUND((SUM(BI101:BI358)),  2)</f>
        <v>0</v>
      </c>
      <c r="G37" s="32"/>
      <c r="H37" s="32"/>
      <c r="I37" s="123">
        <v>0</v>
      </c>
      <c r="J37" s="122">
        <f>0</f>
        <v>0</v>
      </c>
      <c r="K37" s="32"/>
      <c r="L37" s="107"/>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106"/>
      <c r="J38" s="32"/>
      <c r="K38" s="32"/>
      <c r="L38" s="107"/>
      <c r="S38" s="32"/>
      <c r="T38" s="32"/>
      <c r="U38" s="32"/>
      <c r="V38" s="32"/>
      <c r="W38" s="32"/>
      <c r="X38" s="32"/>
      <c r="Y38" s="32"/>
      <c r="Z38" s="32"/>
      <c r="AA38" s="32"/>
      <c r="AB38" s="32"/>
      <c r="AC38" s="32"/>
      <c r="AD38" s="32"/>
      <c r="AE38" s="32"/>
    </row>
    <row r="39" spans="1:31" s="2" customFormat="1" ht="25.35" customHeight="1">
      <c r="A39" s="32"/>
      <c r="B39" s="37"/>
      <c r="C39" s="124"/>
      <c r="D39" s="125" t="s">
        <v>49</v>
      </c>
      <c r="E39" s="126"/>
      <c r="F39" s="126"/>
      <c r="G39" s="127" t="s">
        <v>50</v>
      </c>
      <c r="H39" s="128" t="s">
        <v>51</v>
      </c>
      <c r="I39" s="129"/>
      <c r="J39" s="130">
        <f>SUM(J30:J37)</f>
        <v>0</v>
      </c>
      <c r="K39" s="131"/>
      <c r="L39" s="107"/>
      <c r="S39" s="32"/>
      <c r="T39" s="32"/>
      <c r="U39" s="32"/>
      <c r="V39" s="32"/>
      <c r="W39" s="32"/>
      <c r="X39" s="32"/>
      <c r="Y39" s="32"/>
      <c r="Z39" s="32"/>
      <c r="AA39" s="32"/>
      <c r="AB39" s="32"/>
      <c r="AC39" s="32"/>
      <c r="AD39" s="32"/>
      <c r="AE39" s="32"/>
    </row>
    <row r="40" spans="1:31" s="2" customFormat="1" ht="14.45" customHeight="1">
      <c r="A40" s="32"/>
      <c r="B40" s="132"/>
      <c r="C40" s="133"/>
      <c r="D40" s="133"/>
      <c r="E40" s="133"/>
      <c r="F40" s="133"/>
      <c r="G40" s="133"/>
      <c r="H40" s="133"/>
      <c r="I40" s="134"/>
      <c r="J40" s="133"/>
      <c r="K40" s="133"/>
      <c r="L40" s="107"/>
      <c r="S40" s="32"/>
      <c r="T40" s="32"/>
      <c r="U40" s="32"/>
      <c r="V40" s="32"/>
      <c r="W40" s="32"/>
      <c r="X40" s="32"/>
      <c r="Y40" s="32"/>
      <c r="Z40" s="32"/>
      <c r="AA40" s="32"/>
      <c r="AB40" s="32"/>
      <c r="AC40" s="32"/>
      <c r="AD40" s="32"/>
      <c r="AE40" s="32"/>
    </row>
    <row r="44" spans="1:31" s="2" customFormat="1" ht="6.95" customHeight="1">
      <c r="A44" s="32"/>
      <c r="B44" s="135"/>
      <c r="C44" s="136"/>
      <c r="D44" s="136"/>
      <c r="E44" s="136"/>
      <c r="F44" s="136"/>
      <c r="G44" s="136"/>
      <c r="H44" s="136"/>
      <c r="I44" s="137"/>
      <c r="J44" s="136"/>
      <c r="K44" s="136"/>
      <c r="L44" s="107"/>
      <c r="S44" s="32"/>
      <c r="T44" s="32"/>
      <c r="U44" s="32"/>
      <c r="V44" s="32"/>
      <c r="W44" s="32"/>
      <c r="X44" s="32"/>
      <c r="Y44" s="32"/>
      <c r="Z44" s="32"/>
      <c r="AA44" s="32"/>
      <c r="AB44" s="32"/>
      <c r="AC44" s="32"/>
      <c r="AD44" s="32"/>
      <c r="AE44" s="32"/>
    </row>
    <row r="45" spans="1:31" s="2" customFormat="1" ht="24.95" customHeight="1">
      <c r="A45" s="32"/>
      <c r="B45" s="33"/>
      <c r="C45" s="21" t="s">
        <v>95</v>
      </c>
      <c r="D45" s="34"/>
      <c r="E45" s="34"/>
      <c r="F45" s="34"/>
      <c r="G45" s="34"/>
      <c r="H45" s="34"/>
      <c r="I45" s="106"/>
      <c r="J45" s="34"/>
      <c r="K45" s="34"/>
      <c r="L45" s="107"/>
      <c r="S45" s="32"/>
      <c r="T45" s="32"/>
      <c r="U45" s="32"/>
      <c r="V45" s="32"/>
      <c r="W45" s="32"/>
      <c r="X45" s="32"/>
      <c r="Y45" s="32"/>
      <c r="Z45" s="32"/>
      <c r="AA45" s="32"/>
      <c r="AB45" s="32"/>
      <c r="AC45" s="32"/>
      <c r="AD45" s="32"/>
      <c r="AE45" s="32"/>
    </row>
    <row r="46" spans="1:31" s="2" customFormat="1" ht="6.95" customHeight="1">
      <c r="A46" s="32"/>
      <c r="B46" s="33"/>
      <c r="C46" s="34"/>
      <c r="D46" s="34"/>
      <c r="E46" s="34"/>
      <c r="F46" s="34"/>
      <c r="G46" s="34"/>
      <c r="H46" s="34"/>
      <c r="I46" s="106"/>
      <c r="J46" s="34"/>
      <c r="K46" s="34"/>
      <c r="L46" s="107"/>
      <c r="S46" s="32"/>
      <c r="T46" s="32"/>
      <c r="U46" s="32"/>
      <c r="V46" s="32"/>
      <c r="W46" s="32"/>
      <c r="X46" s="32"/>
      <c r="Y46" s="32"/>
      <c r="Z46" s="32"/>
      <c r="AA46" s="32"/>
      <c r="AB46" s="32"/>
      <c r="AC46" s="32"/>
      <c r="AD46" s="32"/>
      <c r="AE46" s="32"/>
    </row>
    <row r="47" spans="1:31" s="2" customFormat="1" ht="12" customHeight="1">
      <c r="A47" s="32"/>
      <c r="B47" s="33"/>
      <c r="C47" s="27" t="s">
        <v>16</v>
      </c>
      <c r="D47" s="34"/>
      <c r="E47" s="34"/>
      <c r="F47" s="34"/>
      <c r="G47" s="34"/>
      <c r="H47" s="34"/>
      <c r="I47" s="106"/>
      <c r="J47" s="34"/>
      <c r="K47" s="34"/>
      <c r="L47" s="107"/>
      <c r="S47" s="32"/>
      <c r="T47" s="32"/>
      <c r="U47" s="32"/>
      <c r="V47" s="32"/>
      <c r="W47" s="32"/>
      <c r="X47" s="32"/>
      <c r="Y47" s="32"/>
      <c r="Z47" s="32"/>
      <c r="AA47" s="32"/>
      <c r="AB47" s="32"/>
      <c r="AC47" s="32"/>
      <c r="AD47" s="32"/>
      <c r="AE47" s="32"/>
    </row>
    <row r="48" spans="1:31" s="2" customFormat="1" ht="16.5" customHeight="1">
      <c r="A48" s="32"/>
      <c r="B48" s="33"/>
      <c r="C48" s="34"/>
      <c r="D48" s="34"/>
      <c r="E48" s="339" t="str">
        <f>E7</f>
        <v>Nad Sokolovnou 616 - stavební úpravy koupelen</v>
      </c>
      <c r="F48" s="340"/>
      <c r="G48" s="340"/>
      <c r="H48" s="340"/>
      <c r="I48" s="106"/>
      <c r="J48" s="34"/>
      <c r="K48" s="34"/>
      <c r="L48" s="107"/>
      <c r="S48" s="32"/>
      <c r="T48" s="32"/>
      <c r="U48" s="32"/>
      <c r="V48" s="32"/>
      <c r="W48" s="32"/>
      <c r="X48" s="32"/>
      <c r="Y48" s="32"/>
      <c r="Z48" s="32"/>
      <c r="AA48" s="32"/>
      <c r="AB48" s="32"/>
      <c r="AC48" s="32"/>
      <c r="AD48" s="32"/>
      <c r="AE48" s="32"/>
    </row>
    <row r="49" spans="1:47" s="2" customFormat="1" ht="12" customHeight="1">
      <c r="A49" s="32"/>
      <c r="B49" s="33"/>
      <c r="C49" s="27" t="s">
        <v>93</v>
      </c>
      <c r="D49" s="34"/>
      <c r="E49" s="34"/>
      <c r="F49" s="34"/>
      <c r="G49" s="34"/>
      <c r="H49" s="34"/>
      <c r="I49" s="106"/>
      <c r="J49" s="34"/>
      <c r="K49" s="34"/>
      <c r="L49" s="107"/>
      <c r="S49" s="32"/>
      <c r="T49" s="32"/>
      <c r="U49" s="32"/>
      <c r="V49" s="32"/>
      <c r="W49" s="32"/>
      <c r="X49" s="32"/>
      <c r="Y49" s="32"/>
      <c r="Z49" s="32"/>
      <c r="AA49" s="32"/>
      <c r="AB49" s="32"/>
      <c r="AC49" s="32"/>
      <c r="AD49" s="32"/>
      <c r="AE49" s="32"/>
    </row>
    <row r="50" spans="1:47" s="2" customFormat="1" ht="16.5" customHeight="1">
      <c r="A50" s="32"/>
      <c r="B50" s="33"/>
      <c r="C50" s="34"/>
      <c r="D50" s="34"/>
      <c r="E50" s="317" t="str">
        <f>E9</f>
        <v>01 - Koupelna TYP A III</v>
      </c>
      <c r="F50" s="338"/>
      <c r="G50" s="338"/>
      <c r="H50" s="338"/>
      <c r="I50" s="106"/>
      <c r="J50" s="34"/>
      <c r="K50" s="34"/>
      <c r="L50" s="107"/>
      <c r="S50" s="32"/>
      <c r="T50" s="32"/>
      <c r="U50" s="32"/>
      <c r="V50" s="32"/>
      <c r="W50" s="32"/>
      <c r="X50" s="32"/>
      <c r="Y50" s="32"/>
      <c r="Z50" s="32"/>
      <c r="AA50" s="32"/>
      <c r="AB50" s="32"/>
      <c r="AC50" s="32"/>
      <c r="AD50" s="32"/>
      <c r="AE50" s="32"/>
    </row>
    <row r="51" spans="1:47" s="2" customFormat="1" ht="6.95" customHeight="1">
      <c r="A51" s="32"/>
      <c r="B51" s="33"/>
      <c r="C51" s="34"/>
      <c r="D51" s="34"/>
      <c r="E51" s="34"/>
      <c r="F51" s="34"/>
      <c r="G51" s="34"/>
      <c r="H51" s="34"/>
      <c r="I51" s="106"/>
      <c r="J51" s="34"/>
      <c r="K51" s="34"/>
      <c r="L51" s="107"/>
      <c r="S51" s="32"/>
      <c r="T51" s="32"/>
      <c r="U51" s="32"/>
      <c r="V51" s="32"/>
      <c r="W51" s="32"/>
      <c r="X51" s="32"/>
      <c r="Y51" s="32"/>
      <c r="Z51" s="32"/>
      <c r="AA51" s="32"/>
      <c r="AB51" s="32"/>
      <c r="AC51" s="32"/>
      <c r="AD51" s="32"/>
      <c r="AE51" s="32"/>
    </row>
    <row r="52" spans="1:47" s="2" customFormat="1" ht="12" customHeight="1">
      <c r="A52" s="32"/>
      <c r="B52" s="33"/>
      <c r="C52" s="27" t="s">
        <v>21</v>
      </c>
      <c r="D52" s="34"/>
      <c r="E52" s="34"/>
      <c r="F52" s="25" t="str">
        <f>F12</f>
        <v>Liberec, Nad Sokolovnou 616</v>
      </c>
      <c r="G52" s="34"/>
      <c r="H52" s="34"/>
      <c r="I52" s="109" t="s">
        <v>23</v>
      </c>
      <c r="J52" s="57">
        <f>IF(J12="","",J12)</f>
        <v>43714</v>
      </c>
      <c r="K52" s="34"/>
      <c r="L52" s="107"/>
      <c r="S52" s="32"/>
      <c r="T52" s="32"/>
      <c r="U52" s="32"/>
      <c r="V52" s="32"/>
      <c r="W52" s="32"/>
      <c r="X52" s="32"/>
      <c r="Y52" s="32"/>
      <c r="Z52" s="32"/>
      <c r="AA52" s="32"/>
      <c r="AB52" s="32"/>
      <c r="AC52" s="32"/>
      <c r="AD52" s="32"/>
      <c r="AE52" s="32"/>
    </row>
    <row r="53" spans="1:47" s="2" customFormat="1" ht="6.95" customHeight="1">
      <c r="A53" s="32"/>
      <c r="B53" s="33"/>
      <c r="C53" s="34"/>
      <c r="D53" s="34"/>
      <c r="E53" s="34"/>
      <c r="F53" s="34"/>
      <c r="G53" s="34"/>
      <c r="H53" s="34"/>
      <c r="I53" s="106"/>
      <c r="J53" s="34"/>
      <c r="K53" s="34"/>
      <c r="L53" s="107"/>
      <c r="S53" s="32"/>
      <c r="T53" s="32"/>
      <c r="U53" s="32"/>
      <c r="V53" s="32"/>
      <c r="W53" s="32"/>
      <c r="X53" s="32"/>
      <c r="Y53" s="32"/>
      <c r="Z53" s="32"/>
      <c r="AA53" s="32"/>
      <c r="AB53" s="32"/>
      <c r="AC53" s="32"/>
      <c r="AD53" s="32"/>
      <c r="AE53" s="32"/>
    </row>
    <row r="54" spans="1:47" s="2" customFormat="1" ht="15.2" customHeight="1">
      <c r="A54" s="32"/>
      <c r="B54" s="33"/>
      <c r="C54" s="27" t="s">
        <v>24</v>
      </c>
      <c r="D54" s="34"/>
      <c r="E54" s="34"/>
      <c r="F54" s="25" t="str">
        <f>E15</f>
        <v>Statutární město Liberec</v>
      </c>
      <c r="G54" s="34"/>
      <c r="H54" s="34"/>
      <c r="I54" s="109" t="s">
        <v>31</v>
      </c>
      <c r="J54" s="30" t="str">
        <f>E21</f>
        <v xml:space="preserve"> </v>
      </c>
      <c r="K54" s="34"/>
      <c r="L54" s="107"/>
      <c r="S54" s="32"/>
      <c r="T54" s="32"/>
      <c r="U54" s="32"/>
      <c r="V54" s="32"/>
      <c r="W54" s="32"/>
      <c r="X54" s="32"/>
      <c r="Y54" s="32"/>
      <c r="Z54" s="32"/>
      <c r="AA54" s="32"/>
      <c r="AB54" s="32"/>
      <c r="AC54" s="32"/>
      <c r="AD54" s="32"/>
      <c r="AE54" s="32"/>
    </row>
    <row r="55" spans="1:47" s="2" customFormat="1" ht="15.2" customHeight="1">
      <c r="A55" s="32"/>
      <c r="B55" s="33"/>
      <c r="C55" s="27" t="s">
        <v>29</v>
      </c>
      <c r="D55" s="34"/>
      <c r="E55" s="34"/>
      <c r="F55" s="25" t="str">
        <f>IF(E18="","",E18)</f>
        <v>Vyplň údaj</v>
      </c>
      <c r="G55" s="34"/>
      <c r="H55" s="34"/>
      <c r="I55" s="109" t="s">
        <v>34</v>
      </c>
      <c r="J55" s="30" t="str">
        <f>E24</f>
        <v>M3 Stavby v.o.s.</v>
      </c>
      <c r="K55" s="34"/>
      <c r="L55" s="107"/>
      <c r="S55" s="32"/>
      <c r="T55" s="32"/>
      <c r="U55" s="32"/>
      <c r="V55" s="32"/>
      <c r="W55" s="32"/>
      <c r="X55" s="32"/>
      <c r="Y55" s="32"/>
      <c r="Z55" s="32"/>
      <c r="AA55" s="32"/>
      <c r="AB55" s="32"/>
      <c r="AC55" s="32"/>
      <c r="AD55" s="32"/>
      <c r="AE55" s="32"/>
    </row>
    <row r="56" spans="1:47" s="2" customFormat="1" ht="10.35" customHeight="1">
      <c r="A56" s="32"/>
      <c r="B56" s="33"/>
      <c r="C56" s="34"/>
      <c r="D56" s="34"/>
      <c r="E56" s="34"/>
      <c r="F56" s="34"/>
      <c r="G56" s="34"/>
      <c r="H56" s="34"/>
      <c r="I56" s="106"/>
      <c r="J56" s="34"/>
      <c r="K56" s="34"/>
      <c r="L56" s="107"/>
      <c r="S56" s="32"/>
      <c r="T56" s="32"/>
      <c r="U56" s="32"/>
      <c r="V56" s="32"/>
      <c r="W56" s="32"/>
      <c r="X56" s="32"/>
      <c r="Y56" s="32"/>
      <c r="Z56" s="32"/>
      <c r="AA56" s="32"/>
      <c r="AB56" s="32"/>
      <c r="AC56" s="32"/>
      <c r="AD56" s="32"/>
      <c r="AE56" s="32"/>
    </row>
    <row r="57" spans="1:47" s="2" customFormat="1" ht="29.25" customHeight="1">
      <c r="A57" s="32"/>
      <c r="B57" s="33"/>
      <c r="C57" s="138" t="s">
        <v>96</v>
      </c>
      <c r="D57" s="139"/>
      <c r="E57" s="139"/>
      <c r="F57" s="139"/>
      <c r="G57" s="139"/>
      <c r="H57" s="139"/>
      <c r="I57" s="140"/>
      <c r="J57" s="141" t="s">
        <v>97</v>
      </c>
      <c r="K57" s="139"/>
      <c r="L57" s="107"/>
      <c r="S57" s="32"/>
      <c r="T57" s="32"/>
      <c r="U57" s="32"/>
      <c r="V57" s="32"/>
      <c r="W57" s="32"/>
      <c r="X57" s="32"/>
      <c r="Y57" s="32"/>
      <c r="Z57" s="32"/>
      <c r="AA57" s="32"/>
      <c r="AB57" s="32"/>
      <c r="AC57" s="32"/>
      <c r="AD57" s="32"/>
      <c r="AE57" s="32"/>
    </row>
    <row r="58" spans="1:47" s="2" customFormat="1" ht="10.35" customHeight="1">
      <c r="A58" s="32"/>
      <c r="B58" s="33"/>
      <c r="C58" s="34"/>
      <c r="D58" s="34"/>
      <c r="E58" s="34"/>
      <c r="F58" s="34"/>
      <c r="G58" s="34"/>
      <c r="H58" s="34"/>
      <c r="I58" s="106"/>
      <c r="J58" s="34"/>
      <c r="K58" s="34"/>
      <c r="L58" s="107"/>
      <c r="S58" s="32"/>
      <c r="T58" s="32"/>
      <c r="U58" s="32"/>
      <c r="V58" s="32"/>
      <c r="W58" s="32"/>
      <c r="X58" s="32"/>
      <c r="Y58" s="32"/>
      <c r="Z58" s="32"/>
      <c r="AA58" s="32"/>
      <c r="AB58" s="32"/>
      <c r="AC58" s="32"/>
      <c r="AD58" s="32"/>
      <c r="AE58" s="32"/>
    </row>
    <row r="59" spans="1:47" s="2" customFormat="1" ht="22.9" customHeight="1">
      <c r="A59" s="32"/>
      <c r="B59" s="33"/>
      <c r="C59" s="142" t="s">
        <v>71</v>
      </c>
      <c r="D59" s="34"/>
      <c r="E59" s="34"/>
      <c r="F59" s="34"/>
      <c r="G59" s="34"/>
      <c r="H59" s="34"/>
      <c r="I59" s="106"/>
      <c r="J59" s="75">
        <f>J101</f>
        <v>0</v>
      </c>
      <c r="K59" s="34"/>
      <c r="L59" s="107"/>
      <c r="S59" s="32"/>
      <c r="T59" s="32"/>
      <c r="U59" s="32"/>
      <c r="V59" s="32"/>
      <c r="W59" s="32"/>
      <c r="X59" s="32"/>
      <c r="Y59" s="32"/>
      <c r="Z59" s="32"/>
      <c r="AA59" s="32"/>
      <c r="AB59" s="32"/>
      <c r="AC59" s="32"/>
      <c r="AD59" s="32"/>
      <c r="AE59" s="32"/>
      <c r="AU59" s="15" t="s">
        <v>98</v>
      </c>
    </row>
    <row r="60" spans="1:47" s="9" customFormat="1" ht="24.95" customHeight="1">
      <c r="B60" s="143"/>
      <c r="C60" s="144"/>
      <c r="D60" s="145" t="s">
        <v>99</v>
      </c>
      <c r="E60" s="146"/>
      <c r="F60" s="146"/>
      <c r="G60" s="146"/>
      <c r="H60" s="146"/>
      <c r="I60" s="147"/>
      <c r="J60" s="148">
        <f>J102</f>
        <v>0</v>
      </c>
      <c r="K60" s="144"/>
      <c r="L60" s="149"/>
    </row>
    <row r="61" spans="1:47" s="10" customFormat="1" ht="19.899999999999999" customHeight="1">
      <c r="B61" s="150"/>
      <c r="C61" s="151"/>
      <c r="D61" s="152" t="s">
        <v>100</v>
      </c>
      <c r="E61" s="153"/>
      <c r="F61" s="153"/>
      <c r="G61" s="153"/>
      <c r="H61" s="153"/>
      <c r="I61" s="154"/>
      <c r="J61" s="155">
        <f>J103</f>
        <v>0</v>
      </c>
      <c r="K61" s="151"/>
      <c r="L61" s="156"/>
    </row>
    <row r="62" spans="1:47" s="10" customFormat="1" ht="19.899999999999999" customHeight="1">
      <c r="B62" s="150"/>
      <c r="C62" s="151"/>
      <c r="D62" s="152" t="s">
        <v>101</v>
      </c>
      <c r="E62" s="153"/>
      <c r="F62" s="153"/>
      <c r="G62" s="153"/>
      <c r="H62" s="153"/>
      <c r="I62" s="154"/>
      <c r="J62" s="155">
        <f>J106</f>
        <v>0</v>
      </c>
      <c r="K62" s="151"/>
      <c r="L62" s="156"/>
    </row>
    <row r="63" spans="1:47" s="10" customFormat="1" ht="19.899999999999999" customHeight="1">
      <c r="B63" s="150"/>
      <c r="C63" s="151"/>
      <c r="D63" s="152" t="s">
        <v>102</v>
      </c>
      <c r="E63" s="153"/>
      <c r="F63" s="153"/>
      <c r="G63" s="153"/>
      <c r="H63" s="153"/>
      <c r="I63" s="154"/>
      <c r="J63" s="155">
        <f>J118</f>
        <v>0</v>
      </c>
      <c r="K63" s="151"/>
      <c r="L63" s="156"/>
    </row>
    <row r="64" spans="1:47" s="10" customFormat="1" ht="19.899999999999999" customHeight="1">
      <c r="B64" s="150"/>
      <c r="C64" s="151"/>
      <c r="D64" s="152" t="s">
        <v>103</v>
      </c>
      <c r="E64" s="153"/>
      <c r="F64" s="153"/>
      <c r="G64" s="153"/>
      <c r="H64" s="153"/>
      <c r="I64" s="154"/>
      <c r="J64" s="155">
        <f>J136</f>
        <v>0</v>
      </c>
      <c r="K64" s="151"/>
      <c r="L64" s="156"/>
    </row>
    <row r="65" spans="2:12" s="10" customFormat="1" ht="19.899999999999999" customHeight="1">
      <c r="B65" s="150"/>
      <c r="C65" s="151"/>
      <c r="D65" s="152" t="s">
        <v>104</v>
      </c>
      <c r="E65" s="153"/>
      <c r="F65" s="153"/>
      <c r="G65" s="153"/>
      <c r="H65" s="153"/>
      <c r="I65" s="154"/>
      <c r="J65" s="155">
        <f>J147</f>
        <v>0</v>
      </c>
      <c r="K65" s="151"/>
      <c r="L65" s="156"/>
    </row>
    <row r="66" spans="2:12" s="9" customFormat="1" ht="24.95" customHeight="1">
      <c r="B66" s="143"/>
      <c r="C66" s="144"/>
      <c r="D66" s="145" t="s">
        <v>105</v>
      </c>
      <c r="E66" s="146"/>
      <c r="F66" s="146"/>
      <c r="G66" s="146"/>
      <c r="H66" s="146"/>
      <c r="I66" s="147"/>
      <c r="J66" s="148">
        <f>J150</f>
        <v>0</v>
      </c>
      <c r="K66" s="144"/>
      <c r="L66" s="149"/>
    </row>
    <row r="67" spans="2:12" s="10" customFormat="1" ht="19.899999999999999" customHeight="1">
      <c r="B67" s="150"/>
      <c r="C67" s="151"/>
      <c r="D67" s="152" t="s">
        <v>106</v>
      </c>
      <c r="E67" s="153"/>
      <c r="F67" s="153"/>
      <c r="G67" s="153"/>
      <c r="H67" s="153"/>
      <c r="I67" s="154"/>
      <c r="J67" s="155">
        <f>J151</f>
        <v>0</v>
      </c>
      <c r="K67" s="151"/>
      <c r="L67" s="156"/>
    </row>
    <row r="68" spans="2:12" s="10" customFormat="1" ht="19.899999999999999" customHeight="1">
      <c r="B68" s="150"/>
      <c r="C68" s="151"/>
      <c r="D68" s="152" t="s">
        <v>107</v>
      </c>
      <c r="E68" s="153"/>
      <c r="F68" s="153"/>
      <c r="G68" s="153"/>
      <c r="H68" s="153"/>
      <c r="I68" s="154"/>
      <c r="J68" s="155">
        <f>J160</f>
        <v>0</v>
      </c>
      <c r="K68" s="151"/>
      <c r="L68" s="156"/>
    </row>
    <row r="69" spans="2:12" s="10" customFormat="1" ht="19.899999999999999" customHeight="1">
      <c r="B69" s="150"/>
      <c r="C69" s="151"/>
      <c r="D69" s="152" t="s">
        <v>108</v>
      </c>
      <c r="E69" s="153"/>
      <c r="F69" s="153"/>
      <c r="G69" s="153"/>
      <c r="H69" s="153"/>
      <c r="I69" s="154"/>
      <c r="J69" s="155">
        <f>J186</f>
        <v>0</v>
      </c>
      <c r="K69" s="151"/>
      <c r="L69" s="156"/>
    </row>
    <row r="70" spans="2:12" s="10" customFormat="1" ht="19.899999999999999" customHeight="1">
      <c r="B70" s="150"/>
      <c r="C70" s="151"/>
      <c r="D70" s="152" t="s">
        <v>109</v>
      </c>
      <c r="E70" s="153"/>
      <c r="F70" s="153"/>
      <c r="G70" s="153"/>
      <c r="H70" s="153"/>
      <c r="I70" s="154"/>
      <c r="J70" s="155">
        <f>J216</f>
        <v>0</v>
      </c>
      <c r="K70" s="151"/>
      <c r="L70" s="156"/>
    </row>
    <row r="71" spans="2:12" s="10" customFormat="1" ht="19.899999999999999" customHeight="1">
      <c r="B71" s="150"/>
      <c r="C71" s="151"/>
      <c r="D71" s="152" t="s">
        <v>110</v>
      </c>
      <c r="E71" s="153"/>
      <c r="F71" s="153"/>
      <c r="G71" s="153"/>
      <c r="H71" s="153"/>
      <c r="I71" s="154"/>
      <c r="J71" s="155">
        <f>J250</f>
        <v>0</v>
      </c>
      <c r="K71" s="151"/>
      <c r="L71" s="156"/>
    </row>
    <row r="72" spans="2:12" s="10" customFormat="1" ht="19.899999999999999" customHeight="1">
      <c r="B72" s="150"/>
      <c r="C72" s="151"/>
      <c r="D72" s="152" t="s">
        <v>111</v>
      </c>
      <c r="E72" s="153"/>
      <c r="F72" s="153"/>
      <c r="G72" s="153"/>
      <c r="H72" s="153"/>
      <c r="I72" s="154"/>
      <c r="J72" s="155">
        <f>J253</f>
        <v>0</v>
      </c>
      <c r="K72" s="151"/>
      <c r="L72" s="156"/>
    </row>
    <row r="73" spans="2:12" s="10" customFormat="1" ht="19.899999999999999" customHeight="1">
      <c r="B73" s="150"/>
      <c r="C73" s="151"/>
      <c r="D73" s="152" t="s">
        <v>112</v>
      </c>
      <c r="E73" s="153"/>
      <c r="F73" s="153"/>
      <c r="G73" s="153"/>
      <c r="H73" s="153"/>
      <c r="I73" s="154"/>
      <c r="J73" s="155">
        <f>J259</f>
        <v>0</v>
      </c>
      <c r="K73" s="151"/>
      <c r="L73" s="156"/>
    </row>
    <row r="74" spans="2:12" s="10" customFormat="1" ht="19.899999999999999" customHeight="1">
      <c r="B74" s="150"/>
      <c r="C74" s="151"/>
      <c r="D74" s="152" t="s">
        <v>113</v>
      </c>
      <c r="E74" s="153"/>
      <c r="F74" s="153"/>
      <c r="G74" s="153"/>
      <c r="H74" s="153"/>
      <c r="I74" s="154"/>
      <c r="J74" s="155">
        <f>J271</f>
        <v>0</v>
      </c>
      <c r="K74" s="151"/>
      <c r="L74" s="156"/>
    </row>
    <row r="75" spans="2:12" s="10" customFormat="1" ht="19.899999999999999" customHeight="1">
      <c r="B75" s="150"/>
      <c r="C75" s="151"/>
      <c r="D75" s="152" t="s">
        <v>114</v>
      </c>
      <c r="E75" s="153"/>
      <c r="F75" s="153"/>
      <c r="G75" s="153"/>
      <c r="H75" s="153"/>
      <c r="I75" s="154"/>
      <c r="J75" s="155">
        <f>J287</f>
        <v>0</v>
      </c>
      <c r="K75" s="151"/>
      <c r="L75" s="156"/>
    </row>
    <row r="76" spans="2:12" s="10" customFormat="1" ht="19.899999999999999" customHeight="1">
      <c r="B76" s="150"/>
      <c r="C76" s="151"/>
      <c r="D76" s="152" t="s">
        <v>115</v>
      </c>
      <c r="E76" s="153"/>
      <c r="F76" s="153"/>
      <c r="G76" s="153"/>
      <c r="H76" s="153"/>
      <c r="I76" s="154"/>
      <c r="J76" s="155">
        <f>J299</f>
        <v>0</v>
      </c>
      <c r="K76" s="151"/>
      <c r="L76" s="156"/>
    </row>
    <row r="77" spans="2:12" s="10" customFormat="1" ht="19.899999999999999" customHeight="1">
      <c r="B77" s="150"/>
      <c r="C77" s="151"/>
      <c r="D77" s="152" t="s">
        <v>116</v>
      </c>
      <c r="E77" s="153"/>
      <c r="F77" s="153"/>
      <c r="G77" s="153"/>
      <c r="H77" s="153"/>
      <c r="I77" s="154"/>
      <c r="J77" s="155">
        <f>J309</f>
        <v>0</v>
      </c>
      <c r="K77" s="151"/>
      <c r="L77" s="156"/>
    </row>
    <row r="78" spans="2:12" s="10" customFormat="1" ht="19.899999999999999" customHeight="1">
      <c r="B78" s="150"/>
      <c r="C78" s="151"/>
      <c r="D78" s="152" t="s">
        <v>117</v>
      </c>
      <c r="E78" s="153"/>
      <c r="F78" s="153"/>
      <c r="G78" s="153"/>
      <c r="H78" s="153"/>
      <c r="I78" s="154"/>
      <c r="J78" s="155">
        <f>J320</f>
        <v>0</v>
      </c>
      <c r="K78" s="151"/>
      <c r="L78" s="156"/>
    </row>
    <row r="79" spans="2:12" s="10" customFormat="1" ht="19.899999999999999" customHeight="1">
      <c r="B79" s="150"/>
      <c r="C79" s="151"/>
      <c r="D79" s="152" t="s">
        <v>118</v>
      </c>
      <c r="E79" s="153"/>
      <c r="F79" s="153"/>
      <c r="G79" s="153"/>
      <c r="H79" s="153"/>
      <c r="I79" s="154"/>
      <c r="J79" s="155">
        <f>J335</f>
        <v>0</v>
      </c>
      <c r="K79" s="151"/>
      <c r="L79" s="156"/>
    </row>
    <row r="80" spans="2:12" s="10" customFormat="1" ht="19.899999999999999" customHeight="1">
      <c r="B80" s="150"/>
      <c r="C80" s="151"/>
      <c r="D80" s="152" t="s">
        <v>119</v>
      </c>
      <c r="E80" s="153"/>
      <c r="F80" s="153"/>
      <c r="G80" s="153"/>
      <c r="H80" s="153"/>
      <c r="I80" s="154"/>
      <c r="J80" s="155">
        <f>J346</f>
        <v>0</v>
      </c>
      <c r="K80" s="151"/>
      <c r="L80" s="156"/>
    </row>
    <row r="81" spans="1:31" s="10" customFormat="1" ht="19.899999999999999" customHeight="1">
      <c r="B81" s="150"/>
      <c r="C81" s="151"/>
      <c r="D81" s="152" t="s">
        <v>120</v>
      </c>
      <c r="E81" s="153"/>
      <c r="F81" s="153"/>
      <c r="G81" s="153"/>
      <c r="H81" s="153"/>
      <c r="I81" s="154"/>
      <c r="J81" s="155">
        <f>J353</f>
        <v>0</v>
      </c>
      <c r="K81" s="151"/>
      <c r="L81" s="156"/>
    </row>
    <row r="82" spans="1:31" s="2" customFormat="1" ht="21.75" customHeight="1">
      <c r="A82" s="32"/>
      <c r="B82" s="33"/>
      <c r="C82" s="34"/>
      <c r="D82" s="34"/>
      <c r="E82" s="34"/>
      <c r="F82" s="34"/>
      <c r="G82" s="34"/>
      <c r="H82" s="34"/>
      <c r="I82" s="106"/>
      <c r="J82" s="34"/>
      <c r="K82" s="34"/>
      <c r="L82" s="107"/>
      <c r="S82" s="32"/>
      <c r="T82" s="32"/>
      <c r="U82" s="32"/>
      <c r="V82" s="32"/>
      <c r="W82" s="32"/>
      <c r="X82" s="32"/>
      <c r="Y82" s="32"/>
      <c r="Z82" s="32"/>
      <c r="AA82" s="32"/>
      <c r="AB82" s="32"/>
      <c r="AC82" s="32"/>
      <c r="AD82" s="32"/>
      <c r="AE82" s="32"/>
    </row>
    <row r="83" spans="1:31" s="2" customFormat="1" ht="6.95" customHeight="1">
      <c r="A83" s="32"/>
      <c r="B83" s="45"/>
      <c r="C83" s="46"/>
      <c r="D83" s="46"/>
      <c r="E83" s="46"/>
      <c r="F83" s="46"/>
      <c r="G83" s="46"/>
      <c r="H83" s="46"/>
      <c r="I83" s="134"/>
      <c r="J83" s="46"/>
      <c r="K83" s="46"/>
      <c r="L83" s="107"/>
      <c r="S83" s="32"/>
      <c r="T83" s="32"/>
      <c r="U83" s="32"/>
      <c r="V83" s="32"/>
      <c r="W83" s="32"/>
      <c r="X83" s="32"/>
      <c r="Y83" s="32"/>
      <c r="Z83" s="32"/>
      <c r="AA83" s="32"/>
      <c r="AB83" s="32"/>
      <c r="AC83" s="32"/>
      <c r="AD83" s="32"/>
      <c r="AE83" s="32"/>
    </row>
    <row r="87" spans="1:31" s="2" customFormat="1" ht="6.95" customHeight="1">
      <c r="A87" s="32"/>
      <c r="B87" s="47"/>
      <c r="C87" s="48"/>
      <c r="D87" s="48"/>
      <c r="E87" s="48"/>
      <c r="F87" s="48"/>
      <c r="G87" s="48"/>
      <c r="H87" s="48"/>
      <c r="I87" s="137"/>
      <c r="J87" s="48"/>
      <c r="K87" s="48"/>
      <c r="L87" s="107"/>
      <c r="S87" s="32"/>
      <c r="T87" s="32"/>
      <c r="U87" s="32"/>
      <c r="V87" s="32"/>
      <c r="W87" s="32"/>
      <c r="X87" s="32"/>
      <c r="Y87" s="32"/>
      <c r="Z87" s="32"/>
      <c r="AA87" s="32"/>
      <c r="AB87" s="32"/>
      <c r="AC87" s="32"/>
      <c r="AD87" s="32"/>
      <c r="AE87" s="32"/>
    </row>
    <row r="88" spans="1:31" s="2" customFormat="1" ht="24.95" customHeight="1">
      <c r="A88" s="32"/>
      <c r="B88" s="33"/>
      <c r="C88" s="21" t="s">
        <v>121</v>
      </c>
      <c r="D88" s="34"/>
      <c r="E88" s="34"/>
      <c r="F88" s="34"/>
      <c r="G88" s="34"/>
      <c r="H88" s="34"/>
      <c r="I88" s="106"/>
      <c r="J88" s="34"/>
      <c r="K88" s="34"/>
      <c r="L88" s="107"/>
      <c r="S88" s="32"/>
      <c r="T88" s="32"/>
      <c r="U88" s="32"/>
      <c r="V88" s="32"/>
      <c r="W88" s="32"/>
      <c r="X88" s="32"/>
      <c r="Y88" s="32"/>
      <c r="Z88" s="32"/>
      <c r="AA88" s="32"/>
      <c r="AB88" s="32"/>
      <c r="AC88" s="32"/>
      <c r="AD88" s="32"/>
      <c r="AE88" s="32"/>
    </row>
    <row r="89" spans="1:31" s="2" customFormat="1" ht="6.95" customHeight="1">
      <c r="A89" s="32"/>
      <c r="B89" s="33"/>
      <c r="C89" s="34"/>
      <c r="D89" s="34"/>
      <c r="E89" s="34"/>
      <c r="F89" s="34"/>
      <c r="G89" s="34"/>
      <c r="H89" s="34"/>
      <c r="I89" s="106"/>
      <c r="J89" s="34"/>
      <c r="K89" s="34"/>
      <c r="L89" s="107"/>
      <c r="S89" s="32"/>
      <c r="T89" s="32"/>
      <c r="U89" s="32"/>
      <c r="V89" s="32"/>
      <c r="W89" s="32"/>
      <c r="X89" s="32"/>
      <c r="Y89" s="32"/>
      <c r="Z89" s="32"/>
      <c r="AA89" s="32"/>
      <c r="AB89" s="32"/>
      <c r="AC89" s="32"/>
      <c r="AD89" s="32"/>
      <c r="AE89" s="32"/>
    </row>
    <row r="90" spans="1:31" s="2" customFormat="1" ht="12" customHeight="1">
      <c r="A90" s="32"/>
      <c r="B90" s="33"/>
      <c r="C90" s="27" t="s">
        <v>16</v>
      </c>
      <c r="D90" s="34"/>
      <c r="E90" s="34"/>
      <c r="F90" s="34"/>
      <c r="G90" s="34"/>
      <c r="H90" s="34"/>
      <c r="I90" s="106"/>
      <c r="J90" s="34"/>
      <c r="K90" s="34"/>
      <c r="L90" s="107"/>
      <c r="S90" s="32"/>
      <c r="T90" s="32"/>
      <c r="U90" s="32"/>
      <c r="V90" s="32"/>
      <c r="W90" s="32"/>
      <c r="X90" s="32"/>
      <c r="Y90" s="32"/>
      <c r="Z90" s="32"/>
      <c r="AA90" s="32"/>
      <c r="AB90" s="32"/>
      <c r="AC90" s="32"/>
      <c r="AD90" s="32"/>
      <c r="AE90" s="32"/>
    </row>
    <row r="91" spans="1:31" s="2" customFormat="1" ht="16.5" customHeight="1">
      <c r="A91" s="32"/>
      <c r="B91" s="33"/>
      <c r="C91" s="34"/>
      <c r="D91" s="34"/>
      <c r="E91" s="339" t="str">
        <f>E7</f>
        <v>Nad Sokolovnou 616 - stavební úpravy koupelen</v>
      </c>
      <c r="F91" s="340"/>
      <c r="G91" s="340"/>
      <c r="H91" s="340"/>
      <c r="I91" s="106"/>
      <c r="J91" s="34"/>
      <c r="K91" s="34"/>
      <c r="L91" s="107"/>
      <c r="S91" s="32"/>
      <c r="T91" s="32"/>
      <c r="U91" s="32"/>
      <c r="V91" s="32"/>
      <c r="W91" s="32"/>
      <c r="X91" s="32"/>
      <c r="Y91" s="32"/>
      <c r="Z91" s="32"/>
      <c r="AA91" s="32"/>
      <c r="AB91" s="32"/>
      <c r="AC91" s="32"/>
      <c r="AD91" s="32"/>
      <c r="AE91" s="32"/>
    </row>
    <row r="92" spans="1:31" s="2" customFormat="1" ht="12" customHeight="1">
      <c r="A92" s="32"/>
      <c r="B92" s="33"/>
      <c r="C92" s="27" t="s">
        <v>93</v>
      </c>
      <c r="D92" s="34"/>
      <c r="E92" s="34"/>
      <c r="F92" s="34"/>
      <c r="G92" s="34"/>
      <c r="H92" s="34"/>
      <c r="I92" s="106"/>
      <c r="J92" s="34"/>
      <c r="K92" s="34"/>
      <c r="L92" s="107"/>
      <c r="S92" s="32"/>
      <c r="T92" s="32"/>
      <c r="U92" s="32"/>
      <c r="V92" s="32"/>
      <c r="W92" s="32"/>
      <c r="X92" s="32"/>
      <c r="Y92" s="32"/>
      <c r="Z92" s="32"/>
      <c r="AA92" s="32"/>
      <c r="AB92" s="32"/>
      <c r="AC92" s="32"/>
      <c r="AD92" s="32"/>
      <c r="AE92" s="32"/>
    </row>
    <row r="93" spans="1:31" s="2" customFormat="1" ht="16.5" customHeight="1">
      <c r="A93" s="32"/>
      <c r="B93" s="33"/>
      <c r="C93" s="34"/>
      <c r="D93" s="34"/>
      <c r="E93" s="317" t="str">
        <f>E9</f>
        <v>01 - Koupelna TYP A III</v>
      </c>
      <c r="F93" s="338"/>
      <c r="G93" s="338"/>
      <c r="H93" s="338"/>
      <c r="I93" s="106"/>
      <c r="J93" s="34"/>
      <c r="K93" s="34"/>
      <c r="L93" s="107"/>
      <c r="S93" s="32"/>
      <c r="T93" s="32"/>
      <c r="U93" s="32"/>
      <c r="V93" s="32"/>
      <c r="W93" s="32"/>
      <c r="X93" s="32"/>
      <c r="Y93" s="32"/>
      <c r="Z93" s="32"/>
      <c r="AA93" s="32"/>
      <c r="AB93" s="32"/>
      <c r="AC93" s="32"/>
      <c r="AD93" s="32"/>
      <c r="AE93" s="32"/>
    </row>
    <row r="94" spans="1:31" s="2" customFormat="1" ht="6.95" customHeight="1">
      <c r="A94" s="32"/>
      <c r="B94" s="33"/>
      <c r="C94" s="34"/>
      <c r="D94" s="34"/>
      <c r="E94" s="34"/>
      <c r="F94" s="34"/>
      <c r="G94" s="34"/>
      <c r="H94" s="34"/>
      <c r="I94" s="106"/>
      <c r="J94" s="34"/>
      <c r="K94" s="34"/>
      <c r="L94" s="107"/>
      <c r="S94" s="32"/>
      <c r="T94" s="32"/>
      <c r="U94" s="32"/>
      <c r="V94" s="32"/>
      <c r="W94" s="32"/>
      <c r="X94" s="32"/>
      <c r="Y94" s="32"/>
      <c r="Z94" s="32"/>
      <c r="AA94" s="32"/>
      <c r="AB94" s="32"/>
      <c r="AC94" s="32"/>
      <c r="AD94" s="32"/>
      <c r="AE94" s="32"/>
    </row>
    <row r="95" spans="1:31" s="2" customFormat="1" ht="12" customHeight="1">
      <c r="A95" s="32"/>
      <c r="B95" s="33"/>
      <c r="C95" s="27" t="s">
        <v>21</v>
      </c>
      <c r="D95" s="34"/>
      <c r="E95" s="34"/>
      <c r="F95" s="25" t="str">
        <f>F12</f>
        <v>Liberec, Nad Sokolovnou 616</v>
      </c>
      <c r="G95" s="34"/>
      <c r="H95" s="34"/>
      <c r="I95" s="109" t="s">
        <v>23</v>
      </c>
      <c r="J95" s="57">
        <f>IF(J12="","",J12)</f>
        <v>43714</v>
      </c>
      <c r="K95" s="34"/>
      <c r="L95" s="107"/>
      <c r="S95" s="32"/>
      <c r="T95" s="32"/>
      <c r="U95" s="32"/>
      <c r="V95" s="32"/>
      <c r="W95" s="32"/>
      <c r="X95" s="32"/>
      <c r="Y95" s="32"/>
      <c r="Z95" s="32"/>
      <c r="AA95" s="32"/>
      <c r="AB95" s="32"/>
      <c r="AC95" s="32"/>
      <c r="AD95" s="32"/>
      <c r="AE95" s="32"/>
    </row>
    <row r="96" spans="1:31" s="2" customFormat="1" ht="6.95" customHeight="1">
      <c r="A96" s="32"/>
      <c r="B96" s="33"/>
      <c r="C96" s="34"/>
      <c r="D96" s="34"/>
      <c r="E96" s="34"/>
      <c r="F96" s="34"/>
      <c r="G96" s="34"/>
      <c r="H96" s="34"/>
      <c r="I96" s="106"/>
      <c r="J96" s="34"/>
      <c r="K96" s="34"/>
      <c r="L96" s="107"/>
      <c r="S96" s="32"/>
      <c r="T96" s="32"/>
      <c r="U96" s="32"/>
      <c r="V96" s="32"/>
      <c r="W96" s="32"/>
      <c r="X96" s="32"/>
      <c r="Y96" s="32"/>
      <c r="Z96" s="32"/>
      <c r="AA96" s="32"/>
      <c r="AB96" s="32"/>
      <c r="AC96" s="32"/>
      <c r="AD96" s="32"/>
      <c r="AE96" s="32"/>
    </row>
    <row r="97" spans="1:65" s="2" customFormat="1" ht="15.2" customHeight="1">
      <c r="A97" s="32"/>
      <c r="B97" s="33"/>
      <c r="C97" s="27" t="s">
        <v>24</v>
      </c>
      <c r="D97" s="34"/>
      <c r="E97" s="34"/>
      <c r="F97" s="25" t="str">
        <f>E15</f>
        <v>Statutární město Liberec</v>
      </c>
      <c r="G97" s="34"/>
      <c r="H97" s="34"/>
      <c r="I97" s="109" t="s">
        <v>31</v>
      </c>
      <c r="J97" s="30" t="str">
        <f>E21</f>
        <v xml:space="preserve"> </v>
      </c>
      <c r="K97" s="34"/>
      <c r="L97" s="107"/>
      <c r="S97" s="32"/>
      <c r="T97" s="32"/>
      <c r="U97" s="32"/>
      <c r="V97" s="32"/>
      <c r="W97" s="32"/>
      <c r="X97" s="32"/>
      <c r="Y97" s="32"/>
      <c r="Z97" s="32"/>
      <c r="AA97" s="32"/>
      <c r="AB97" s="32"/>
      <c r="AC97" s="32"/>
      <c r="AD97" s="32"/>
      <c r="AE97" s="32"/>
    </row>
    <row r="98" spans="1:65" s="2" customFormat="1" ht="15.2" customHeight="1">
      <c r="A98" s="32"/>
      <c r="B98" s="33"/>
      <c r="C98" s="27" t="s">
        <v>29</v>
      </c>
      <c r="D98" s="34"/>
      <c r="E98" s="34"/>
      <c r="F98" s="25" t="str">
        <f>IF(E18="","",E18)</f>
        <v>Vyplň údaj</v>
      </c>
      <c r="G98" s="34"/>
      <c r="H98" s="34"/>
      <c r="I98" s="109" t="s">
        <v>34</v>
      </c>
      <c r="J98" s="30" t="str">
        <f>E24</f>
        <v>M3 Stavby v.o.s.</v>
      </c>
      <c r="K98" s="34"/>
      <c r="L98" s="107"/>
      <c r="S98" s="32"/>
      <c r="T98" s="32"/>
      <c r="U98" s="32"/>
      <c r="V98" s="32"/>
      <c r="W98" s="32"/>
      <c r="X98" s="32"/>
      <c r="Y98" s="32"/>
      <c r="Z98" s="32"/>
      <c r="AA98" s="32"/>
      <c r="AB98" s="32"/>
      <c r="AC98" s="32"/>
      <c r="AD98" s="32"/>
      <c r="AE98" s="32"/>
    </row>
    <row r="99" spans="1:65" s="2" customFormat="1" ht="10.35" customHeight="1">
      <c r="A99" s="32"/>
      <c r="B99" s="33"/>
      <c r="C99" s="34"/>
      <c r="D99" s="34"/>
      <c r="E99" s="34"/>
      <c r="F99" s="34"/>
      <c r="G99" s="34"/>
      <c r="H99" s="34"/>
      <c r="I99" s="106"/>
      <c r="J99" s="34"/>
      <c r="K99" s="34"/>
      <c r="L99" s="107"/>
      <c r="S99" s="32"/>
      <c r="T99" s="32"/>
      <c r="U99" s="32"/>
      <c r="V99" s="32"/>
      <c r="W99" s="32"/>
      <c r="X99" s="32"/>
      <c r="Y99" s="32"/>
      <c r="Z99" s="32"/>
      <c r="AA99" s="32"/>
      <c r="AB99" s="32"/>
      <c r="AC99" s="32"/>
      <c r="AD99" s="32"/>
      <c r="AE99" s="32"/>
    </row>
    <row r="100" spans="1:65" s="11" customFormat="1" ht="29.25" customHeight="1">
      <c r="A100" s="157"/>
      <c r="B100" s="158"/>
      <c r="C100" s="159" t="s">
        <v>122</v>
      </c>
      <c r="D100" s="160" t="s">
        <v>58</v>
      </c>
      <c r="E100" s="160" t="s">
        <v>54</v>
      </c>
      <c r="F100" s="160" t="s">
        <v>55</v>
      </c>
      <c r="G100" s="160" t="s">
        <v>123</v>
      </c>
      <c r="H100" s="160" t="s">
        <v>124</v>
      </c>
      <c r="I100" s="161" t="s">
        <v>125</v>
      </c>
      <c r="J100" s="162" t="s">
        <v>97</v>
      </c>
      <c r="K100" s="163" t="s">
        <v>126</v>
      </c>
      <c r="L100" s="164"/>
      <c r="M100" s="66" t="s">
        <v>19</v>
      </c>
      <c r="N100" s="67" t="s">
        <v>43</v>
      </c>
      <c r="O100" s="67" t="s">
        <v>127</v>
      </c>
      <c r="P100" s="67" t="s">
        <v>128</v>
      </c>
      <c r="Q100" s="67" t="s">
        <v>129</v>
      </c>
      <c r="R100" s="67" t="s">
        <v>130</v>
      </c>
      <c r="S100" s="67" t="s">
        <v>131</v>
      </c>
      <c r="T100" s="68" t="s">
        <v>132</v>
      </c>
      <c r="U100" s="157"/>
      <c r="V100" s="157"/>
      <c r="W100" s="157"/>
      <c r="X100" s="157"/>
      <c r="Y100" s="157"/>
      <c r="Z100" s="157"/>
      <c r="AA100" s="157"/>
      <c r="AB100" s="157"/>
      <c r="AC100" s="157"/>
      <c r="AD100" s="157"/>
      <c r="AE100" s="157"/>
    </row>
    <row r="101" spans="1:65" s="2" customFormat="1" ht="22.9" customHeight="1">
      <c r="A101" s="32"/>
      <c r="B101" s="33"/>
      <c r="C101" s="73" t="s">
        <v>133</v>
      </c>
      <c r="D101" s="34"/>
      <c r="E101" s="34"/>
      <c r="F101" s="34"/>
      <c r="G101" s="34"/>
      <c r="H101" s="34"/>
      <c r="I101" s="106"/>
      <c r="J101" s="165">
        <f>BK101</f>
        <v>0</v>
      </c>
      <c r="K101" s="34"/>
      <c r="L101" s="37"/>
      <c r="M101" s="69"/>
      <c r="N101" s="166"/>
      <c r="O101" s="70"/>
      <c r="P101" s="167">
        <f>P102+P150</f>
        <v>0</v>
      </c>
      <c r="Q101" s="70"/>
      <c r="R101" s="167">
        <f>R102+R150</f>
        <v>6.1859988999999995</v>
      </c>
      <c r="S101" s="70"/>
      <c r="T101" s="168">
        <f>T102+T150</f>
        <v>7.746529999999999</v>
      </c>
      <c r="U101" s="32"/>
      <c r="V101" s="32"/>
      <c r="W101" s="32"/>
      <c r="X101" s="32"/>
      <c r="Y101" s="32"/>
      <c r="Z101" s="32"/>
      <c r="AA101" s="32"/>
      <c r="AB101" s="32"/>
      <c r="AC101" s="32"/>
      <c r="AD101" s="32"/>
      <c r="AE101" s="32"/>
      <c r="AT101" s="15" t="s">
        <v>72</v>
      </c>
      <c r="AU101" s="15" t="s">
        <v>98</v>
      </c>
      <c r="BK101" s="169">
        <f>BK102+BK150</f>
        <v>0</v>
      </c>
    </row>
    <row r="102" spans="1:65" s="12" customFormat="1" ht="25.9" customHeight="1">
      <c r="B102" s="170"/>
      <c r="C102" s="171"/>
      <c r="D102" s="172" t="s">
        <v>72</v>
      </c>
      <c r="E102" s="173" t="s">
        <v>134</v>
      </c>
      <c r="F102" s="173" t="s">
        <v>135</v>
      </c>
      <c r="G102" s="171"/>
      <c r="H102" s="171"/>
      <c r="I102" s="174"/>
      <c r="J102" s="175">
        <f>BK102</f>
        <v>0</v>
      </c>
      <c r="K102" s="171"/>
      <c r="L102" s="176"/>
      <c r="M102" s="177"/>
      <c r="N102" s="178"/>
      <c r="O102" s="178"/>
      <c r="P102" s="179">
        <f>P103+P106+P118+P136+P147</f>
        <v>0</v>
      </c>
      <c r="Q102" s="178"/>
      <c r="R102" s="179">
        <f>R103+R106+R118+R136+R147</f>
        <v>4.9030238999999991</v>
      </c>
      <c r="S102" s="178"/>
      <c r="T102" s="180">
        <f>T103+T106+T118+T136+T147</f>
        <v>7.5089999999999986</v>
      </c>
      <c r="AR102" s="181" t="s">
        <v>81</v>
      </c>
      <c r="AT102" s="182" t="s">
        <v>72</v>
      </c>
      <c r="AU102" s="182" t="s">
        <v>73</v>
      </c>
      <c r="AY102" s="181" t="s">
        <v>136</v>
      </c>
      <c r="BK102" s="183">
        <f>BK103+BK106+BK118+BK136+BK147</f>
        <v>0</v>
      </c>
    </row>
    <row r="103" spans="1:65" s="12" customFormat="1" ht="22.9" customHeight="1">
      <c r="B103" s="170"/>
      <c r="C103" s="171"/>
      <c r="D103" s="172" t="s">
        <v>72</v>
      </c>
      <c r="E103" s="184" t="s">
        <v>137</v>
      </c>
      <c r="F103" s="184" t="s">
        <v>138</v>
      </c>
      <c r="G103" s="171"/>
      <c r="H103" s="171"/>
      <c r="I103" s="174"/>
      <c r="J103" s="185">
        <f>BK103</f>
        <v>0</v>
      </c>
      <c r="K103" s="171"/>
      <c r="L103" s="176"/>
      <c r="M103" s="177"/>
      <c r="N103" s="178"/>
      <c r="O103" s="178"/>
      <c r="P103" s="179">
        <f>SUM(P104:P105)</f>
        <v>0</v>
      </c>
      <c r="Q103" s="178"/>
      <c r="R103" s="179">
        <f>SUM(R104:R105)</f>
        <v>0.21859499999999998</v>
      </c>
      <c r="S103" s="178"/>
      <c r="T103" s="180">
        <f>SUM(T104:T105)</f>
        <v>0</v>
      </c>
      <c r="AR103" s="181" t="s">
        <v>81</v>
      </c>
      <c r="AT103" s="182" t="s">
        <v>72</v>
      </c>
      <c r="AU103" s="182" t="s">
        <v>81</v>
      </c>
      <c r="AY103" s="181" t="s">
        <v>136</v>
      </c>
      <c r="BK103" s="183">
        <f>SUM(BK104:BK105)</f>
        <v>0</v>
      </c>
    </row>
    <row r="104" spans="1:65" s="2" customFormat="1" ht="48" customHeight="1">
      <c r="A104" s="32"/>
      <c r="B104" s="33"/>
      <c r="C104" s="186" t="s">
        <v>81</v>
      </c>
      <c r="D104" s="186" t="s">
        <v>139</v>
      </c>
      <c r="E104" s="187" t="s">
        <v>140</v>
      </c>
      <c r="F104" s="188" t="s">
        <v>141</v>
      </c>
      <c r="G104" s="189" t="s">
        <v>142</v>
      </c>
      <c r="H104" s="190">
        <v>0.1</v>
      </c>
      <c r="I104" s="191"/>
      <c r="J104" s="192">
        <f>ROUND(I104*H104,2)</f>
        <v>0</v>
      </c>
      <c r="K104" s="193"/>
      <c r="L104" s="37"/>
      <c r="M104" s="194" t="s">
        <v>19</v>
      </c>
      <c r="N104" s="195" t="s">
        <v>45</v>
      </c>
      <c r="O104" s="62"/>
      <c r="P104" s="196">
        <f>O104*H104</f>
        <v>0</v>
      </c>
      <c r="Q104" s="196">
        <v>0.11085</v>
      </c>
      <c r="R104" s="196">
        <f>Q104*H104</f>
        <v>1.1085000000000001E-2</v>
      </c>
      <c r="S104" s="196">
        <v>0</v>
      </c>
      <c r="T104" s="197">
        <f>S104*H104</f>
        <v>0</v>
      </c>
      <c r="U104" s="32"/>
      <c r="V104" s="32"/>
      <c r="W104" s="32"/>
      <c r="X104" s="32"/>
      <c r="Y104" s="32"/>
      <c r="Z104" s="32"/>
      <c r="AA104" s="32"/>
      <c r="AB104" s="32"/>
      <c r="AC104" s="32"/>
      <c r="AD104" s="32"/>
      <c r="AE104" s="32"/>
      <c r="AR104" s="198" t="s">
        <v>143</v>
      </c>
      <c r="AT104" s="198" t="s">
        <v>139</v>
      </c>
      <c r="AU104" s="198" t="s">
        <v>144</v>
      </c>
      <c r="AY104" s="15" t="s">
        <v>136</v>
      </c>
      <c r="BE104" s="199">
        <f>IF(N104="základní",J104,0)</f>
        <v>0</v>
      </c>
      <c r="BF104" s="199">
        <f>IF(N104="snížená",J104,0)</f>
        <v>0</v>
      </c>
      <c r="BG104" s="199">
        <f>IF(N104="zákl. přenesená",J104,0)</f>
        <v>0</v>
      </c>
      <c r="BH104" s="199">
        <f>IF(N104="sníž. přenesená",J104,0)</f>
        <v>0</v>
      </c>
      <c r="BI104" s="199">
        <f>IF(N104="nulová",J104,0)</f>
        <v>0</v>
      </c>
      <c r="BJ104" s="15" t="s">
        <v>144</v>
      </c>
      <c r="BK104" s="199">
        <f>ROUND(I104*H104,2)</f>
        <v>0</v>
      </c>
      <c r="BL104" s="15" t="s">
        <v>143</v>
      </c>
      <c r="BM104" s="198" t="s">
        <v>824</v>
      </c>
    </row>
    <row r="105" spans="1:65" s="2" customFormat="1" ht="36" customHeight="1">
      <c r="A105" s="32"/>
      <c r="B105" s="33"/>
      <c r="C105" s="186" t="s">
        <v>144</v>
      </c>
      <c r="D105" s="186" t="s">
        <v>139</v>
      </c>
      <c r="E105" s="187" t="s">
        <v>146</v>
      </c>
      <c r="F105" s="188" t="s">
        <v>147</v>
      </c>
      <c r="G105" s="189" t="s">
        <v>142</v>
      </c>
      <c r="H105" s="190">
        <v>3</v>
      </c>
      <c r="I105" s="191"/>
      <c r="J105" s="192">
        <f>ROUND(I105*H105,2)</f>
        <v>0</v>
      </c>
      <c r="K105" s="193"/>
      <c r="L105" s="37"/>
      <c r="M105" s="194" t="s">
        <v>19</v>
      </c>
      <c r="N105" s="195" t="s">
        <v>45</v>
      </c>
      <c r="O105" s="62"/>
      <c r="P105" s="196">
        <f>O105*H105</f>
        <v>0</v>
      </c>
      <c r="Q105" s="196">
        <v>6.9169999999999995E-2</v>
      </c>
      <c r="R105" s="196">
        <f>Q105*H105</f>
        <v>0.20750999999999997</v>
      </c>
      <c r="S105" s="196">
        <v>0</v>
      </c>
      <c r="T105" s="197">
        <f>S105*H105</f>
        <v>0</v>
      </c>
      <c r="U105" s="32"/>
      <c r="V105" s="32"/>
      <c r="W105" s="32"/>
      <c r="X105" s="32"/>
      <c r="Y105" s="32"/>
      <c r="Z105" s="32"/>
      <c r="AA105" s="32"/>
      <c r="AB105" s="32"/>
      <c r="AC105" s="32"/>
      <c r="AD105" s="32"/>
      <c r="AE105" s="32"/>
      <c r="AR105" s="198" t="s">
        <v>143</v>
      </c>
      <c r="AT105" s="198" t="s">
        <v>139</v>
      </c>
      <c r="AU105" s="198" t="s">
        <v>144</v>
      </c>
      <c r="AY105" s="15" t="s">
        <v>136</v>
      </c>
      <c r="BE105" s="199">
        <f>IF(N105="základní",J105,0)</f>
        <v>0</v>
      </c>
      <c r="BF105" s="199">
        <f>IF(N105="snížená",J105,0)</f>
        <v>0</v>
      </c>
      <c r="BG105" s="199">
        <f>IF(N105="zákl. přenesená",J105,0)</f>
        <v>0</v>
      </c>
      <c r="BH105" s="199">
        <f>IF(N105="sníž. přenesená",J105,0)</f>
        <v>0</v>
      </c>
      <c r="BI105" s="199">
        <f>IF(N105="nulová",J105,0)</f>
        <v>0</v>
      </c>
      <c r="BJ105" s="15" t="s">
        <v>144</v>
      </c>
      <c r="BK105" s="199">
        <f>ROUND(I105*H105,2)</f>
        <v>0</v>
      </c>
      <c r="BL105" s="15" t="s">
        <v>143</v>
      </c>
      <c r="BM105" s="198" t="s">
        <v>825</v>
      </c>
    </row>
    <row r="106" spans="1:65" s="12" customFormat="1" ht="22.9" customHeight="1">
      <c r="B106" s="170"/>
      <c r="C106" s="171"/>
      <c r="D106" s="172" t="s">
        <v>72</v>
      </c>
      <c r="E106" s="184" t="s">
        <v>149</v>
      </c>
      <c r="F106" s="184" t="s">
        <v>150</v>
      </c>
      <c r="G106" s="171"/>
      <c r="H106" s="171"/>
      <c r="I106" s="174"/>
      <c r="J106" s="185">
        <f>BK106</f>
        <v>0</v>
      </c>
      <c r="K106" s="171"/>
      <c r="L106" s="176"/>
      <c r="M106" s="177"/>
      <c r="N106" s="178"/>
      <c r="O106" s="178"/>
      <c r="P106" s="179">
        <f>SUM(P107:P117)</f>
        <v>0</v>
      </c>
      <c r="Q106" s="178"/>
      <c r="R106" s="179">
        <f>SUM(R107:R117)</f>
        <v>4.6823888999999994</v>
      </c>
      <c r="S106" s="178"/>
      <c r="T106" s="180">
        <f>SUM(T107:T117)</f>
        <v>0</v>
      </c>
      <c r="AR106" s="181" t="s">
        <v>81</v>
      </c>
      <c r="AT106" s="182" t="s">
        <v>72</v>
      </c>
      <c r="AU106" s="182" t="s">
        <v>81</v>
      </c>
      <c r="AY106" s="181" t="s">
        <v>136</v>
      </c>
      <c r="BK106" s="183">
        <f>SUM(BK107:BK117)</f>
        <v>0</v>
      </c>
    </row>
    <row r="107" spans="1:65" s="2" customFormat="1" ht="36" customHeight="1">
      <c r="A107" s="32"/>
      <c r="B107" s="33"/>
      <c r="C107" s="186" t="s">
        <v>137</v>
      </c>
      <c r="D107" s="186" t="s">
        <v>139</v>
      </c>
      <c r="E107" s="187" t="s">
        <v>151</v>
      </c>
      <c r="F107" s="188" t="s">
        <v>152</v>
      </c>
      <c r="G107" s="189" t="s">
        <v>142</v>
      </c>
      <c r="H107" s="190">
        <v>31</v>
      </c>
      <c r="I107" s="191"/>
      <c r="J107" s="192">
        <f>ROUND(I107*H107,2)</f>
        <v>0</v>
      </c>
      <c r="K107" s="193"/>
      <c r="L107" s="37"/>
      <c r="M107" s="194" t="s">
        <v>19</v>
      </c>
      <c r="N107" s="195" t="s">
        <v>45</v>
      </c>
      <c r="O107" s="62"/>
      <c r="P107" s="196">
        <f>O107*H107</f>
        <v>0</v>
      </c>
      <c r="Q107" s="196">
        <v>1.575E-2</v>
      </c>
      <c r="R107" s="196">
        <f>Q107*H107</f>
        <v>0.48825000000000002</v>
      </c>
      <c r="S107" s="196">
        <v>0</v>
      </c>
      <c r="T107" s="197">
        <f>S107*H107</f>
        <v>0</v>
      </c>
      <c r="U107" s="32"/>
      <c r="V107" s="32"/>
      <c r="W107" s="32"/>
      <c r="X107" s="32"/>
      <c r="Y107" s="32"/>
      <c r="Z107" s="32"/>
      <c r="AA107" s="32"/>
      <c r="AB107" s="32"/>
      <c r="AC107" s="32"/>
      <c r="AD107" s="32"/>
      <c r="AE107" s="32"/>
      <c r="AR107" s="198" t="s">
        <v>143</v>
      </c>
      <c r="AT107" s="198" t="s">
        <v>139</v>
      </c>
      <c r="AU107" s="198" t="s">
        <v>144</v>
      </c>
      <c r="AY107" s="15" t="s">
        <v>136</v>
      </c>
      <c r="BE107" s="199">
        <f>IF(N107="základní",J107,0)</f>
        <v>0</v>
      </c>
      <c r="BF107" s="199">
        <f>IF(N107="snížená",J107,0)</f>
        <v>0</v>
      </c>
      <c r="BG107" s="199">
        <f>IF(N107="zákl. přenesená",J107,0)</f>
        <v>0</v>
      </c>
      <c r="BH107" s="199">
        <f>IF(N107="sníž. přenesená",J107,0)</f>
        <v>0</v>
      </c>
      <c r="BI107" s="199">
        <f>IF(N107="nulová",J107,0)</f>
        <v>0</v>
      </c>
      <c r="BJ107" s="15" t="s">
        <v>144</v>
      </c>
      <c r="BK107" s="199">
        <f>ROUND(I107*H107,2)</f>
        <v>0</v>
      </c>
      <c r="BL107" s="15" t="s">
        <v>143</v>
      </c>
      <c r="BM107" s="198" t="s">
        <v>826</v>
      </c>
    </row>
    <row r="108" spans="1:65" s="2" customFormat="1" ht="78">
      <c r="A108" s="32"/>
      <c r="B108" s="33"/>
      <c r="C108" s="34"/>
      <c r="D108" s="200" t="s">
        <v>154</v>
      </c>
      <c r="E108" s="34"/>
      <c r="F108" s="201" t="s">
        <v>155</v>
      </c>
      <c r="G108" s="34"/>
      <c r="H108" s="34"/>
      <c r="I108" s="106"/>
      <c r="J108" s="34"/>
      <c r="K108" s="34"/>
      <c r="L108" s="37"/>
      <c r="M108" s="202"/>
      <c r="N108" s="203"/>
      <c r="O108" s="62"/>
      <c r="P108" s="62"/>
      <c r="Q108" s="62"/>
      <c r="R108" s="62"/>
      <c r="S108" s="62"/>
      <c r="T108" s="63"/>
      <c r="U108" s="32"/>
      <c r="V108" s="32"/>
      <c r="W108" s="32"/>
      <c r="X108" s="32"/>
      <c r="Y108" s="32"/>
      <c r="Z108" s="32"/>
      <c r="AA108" s="32"/>
      <c r="AB108" s="32"/>
      <c r="AC108" s="32"/>
      <c r="AD108" s="32"/>
      <c r="AE108" s="32"/>
      <c r="AT108" s="15" t="s">
        <v>154</v>
      </c>
      <c r="AU108" s="15" t="s">
        <v>144</v>
      </c>
    </row>
    <row r="109" spans="1:65" s="2" customFormat="1" ht="48" customHeight="1">
      <c r="A109" s="32"/>
      <c r="B109" s="33"/>
      <c r="C109" s="186" t="s">
        <v>143</v>
      </c>
      <c r="D109" s="186" t="s">
        <v>139</v>
      </c>
      <c r="E109" s="187" t="s">
        <v>156</v>
      </c>
      <c r="F109" s="188" t="s">
        <v>157</v>
      </c>
      <c r="G109" s="189" t="s">
        <v>142</v>
      </c>
      <c r="H109" s="190">
        <v>6</v>
      </c>
      <c r="I109" s="191"/>
      <c r="J109" s="192">
        <f>ROUND(I109*H109,2)</f>
        <v>0</v>
      </c>
      <c r="K109" s="193"/>
      <c r="L109" s="37"/>
      <c r="M109" s="194" t="s">
        <v>19</v>
      </c>
      <c r="N109" s="195" t="s">
        <v>45</v>
      </c>
      <c r="O109" s="62"/>
      <c r="P109" s="196">
        <f>O109*H109</f>
        <v>0</v>
      </c>
      <c r="Q109" s="196">
        <v>1.8380000000000001E-2</v>
      </c>
      <c r="R109" s="196">
        <f>Q109*H109</f>
        <v>0.11028</v>
      </c>
      <c r="S109" s="196">
        <v>0</v>
      </c>
      <c r="T109" s="197">
        <f>S109*H109</f>
        <v>0</v>
      </c>
      <c r="U109" s="32"/>
      <c r="V109" s="32"/>
      <c r="W109" s="32"/>
      <c r="X109" s="32"/>
      <c r="Y109" s="32"/>
      <c r="Z109" s="32"/>
      <c r="AA109" s="32"/>
      <c r="AB109" s="32"/>
      <c r="AC109" s="32"/>
      <c r="AD109" s="32"/>
      <c r="AE109" s="32"/>
      <c r="AR109" s="198" t="s">
        <v>143</v>
      </c>
      <c r="AT109" s="198" t="s">
        <v>139</v>
      </c>
      <c r="AU109" s="198" t="s">
        <v>144</v>
      </c>
      <c r="AY109" s="15" t="s">
        <v>136</v>
      </c>
      <c r="BE109" s="199">
        <f>IF(N109="základní",J109,0)</f>
        <v>0</v>
      </c>
      <c r="BF109" s="199">
        <f>IF(N109="snížená",J109,0)</f>
        <v>0</v>
      </c>
      <c r="BG109" s="199">
        <f>IF(N109="zákl. přenesená",J109,0)</f>
        <v>0</v>
      </c>
      <c r="BH109" s="199">
        <f>IF(N109="sníž. přenesená",J109,0)</f>
        <v>0</v>
      </c>
      <c r="BI109" s="199">
        <f>IF(N109="nulová",J109,0)</f>
        <v>0</v>
      </c>
      <c r="BJ109" s="15" t="s">
        <v>144</v>
      </c>
      <c r="BK109" s="199">
        <f>ROUND(I109*H109,2)</f>
        <v>0</v>
      </c>
      <c r="BL109" s="15" t="s">
        <v>143</v>
      </c>
      <c r="BM109" s="198" t="s">
        <v>827</v>
      </c>
    </row>
    <row r="110" spans="1:65" s="2" customFormat="1" ht="78">
      <c r="A110" s="32"/>
      <c r="B110" s="33"/>
      <c r="C110" s="34"/>
      <c r="D110" s="200" t="s">
        <v>154</v>
      </c>
      <c r="E110" s="34"/>
      <c r="F110" s="201" t="s">
        <v>155</v>
      </c>
      <c r="G110" s="34"/>
      <c r="H110" s="34"/>
      <c r="I110" s="106"/>
      <c r="J110" s="34"/>
      <c r="K110" s="34"/>
      <c r="L110" s="37"/>
      <c r="M110" s="202"/>
      <c r="N110" s="203"/>
      <c r="O110" s="62"/>
      <c r="P110" s="62"/>
      <c r="Q110" s="62"/>
      <c r="R110" s="62"/>
      <c r="S110" s="62"/>
      <c r="T110" s="63"/>
      <c r="U110" s="32"/>
      <c r="V110" s="32"/>
      <c r="W110" s="32"/>
      <c r="X110" s="32"/>
      <c r="Y110" s="32"/>
      <c r="Z110" s="32"/>
      <c r="AA110" s="32"/>
      <c r="AB110" s="32"/>
      <c r="AC110" s="32"/>
      <c r="AD110" s="32"/>
      <c r="AE110" s="32"/>
      <c r="AT110" s="15" t="s">
        <v>154</v>
      </c>
      <c r="AU110" s="15" t="s">
        <v>144</v>
      </c>
    </row>
    <row r="111" spans="1:65" s="2" customFormat="1" ht="36" customHeight="1">
      <c r="A111" s="32"/>
      <c r="B111" s="33"/>
      <c r="C111" s="186" t="s">
        <v>159</v>
      </c>
      <c r="D111" s="186" t="s">
        <v>139</v>
      </c>
      <c r="E111" s="187" t="s">
        <v>160</v>
      </c>
      <c r="F111" s="188" t="s">
        <v>161</v>
      </c>
      <c r="G111" s="189" t="s">
        <v>162</v>
      </c>
      <c r="H111" s="190">
        <v>5</v>
      </c>
      <c r="I111" s="191"/>
      <c r="J111" s="192">
        <f>ROUND(I111*H111,2)</f>
        <v>0</v>
      </c>
      <c r="K111" s="193"/>
      <c r="L111" s="37"/>
      <c r="M111" s="194" t="s">
        <v>19</v>
      </c>
      <c r="N111" s="195" t="s">
        <v>45</v>
      </c>
      <c r="O111" s="62"/>
      <c r="P111" s="196">
        <f>O111*H111</f>
        <v>0</v>
      </c>
      <c r="Q111" s="196">
        <v>4.1500000000000002E-2</v>
      </c>
      <c r="R111" s="196">
        <f>Q111*H111</f>
        <v>0.20750000000000002</v>
      </c>
      <c r="S111" s="196">
        <v>0</v>
      </c>
      <c r="T111" s="197">
        <f>S111*H111</f>
        <v>0</v>
      </c>
      <c r="U111" s="32"/>
      <c r="V111" s="32"/>
      <c r="W111" s="32"/>
      <c r="X111" s="32"/>
      <c r="Y111" s="32"/>
      <c r="Z111" s="32"/>
      <c r="AA111" s="32"/>
      <c r="AB111" s="32"/>
      <c r="AC111" s="32"/>
      <c r="AD111" s="32"/>
      <c r="AE111" s="32"/>
      <c r="AR111" s="198" t="s">
        <v>143</v>
      </c>
      <c r="AT111" s="198" t="s">
        <v>139</v>
      </c>
      <c r="AU111" s="198" t="s">
        <v>144</v>
      </c>
      <c r="AY111" s="15" t="s">
        <v>136</v>
      </c>
      <c r="BE111" s="199">
        <f>IF(N111="základní",J111,0)</f>
        <v>0</v>
      </c>
      <c r="BF111" s="199">
        <f>IF(N111="snížená",J111,0)</f>
        <v>0</v>
      </c>
      <c r="BG111" s="199">
        <f>IF(N111="zákl. přenesená",J111,0)</f>
        <v>0</v>
      </c>
      <c r="BH111" s="199">
        <f>IF(N111="sníž. přenesená",J111,0)</f>
        <v>0</v>
      </c>
      <c r="BI111" s="199">
        <f>IF(N111="nulová",J111,0)</f>
        <v>0</v>
      </c>
      <c r="BJ111" s="15" t="s">
        <v>144</v>
      </c>
      <c r="BK111" s="199">
        <f>ROUND(I111*H111,2)</f>
        <v>0</v>
      </c>
      <c r="BL111" s="15" t="s">
        <v>143</v>
      </c>
      <c r="BM111" s="198" t="s">
        <v>828</v>
      </c>
    </row>
    <row r="112" spans="1:65" s="2" customFormat="1" ht="24" customHeight="1">
      <c r="A112" s="32"/>
      <c r="B112" s="33"/>
      <c r="C112" s="186" t="s">
        <v>149</v>
      </c>
      <c r="D112" s="186" t="s">
        <v>139</v>
      </c>
      <c r="E112" s="187" t="s">
        <v>164</v>
      </c>
      <c r="F112" s="188" t="s">
        <v>165</v>
      </c>
      <c r="G112" s="189" t="s">
        <v>166</v>
      </c>
      <c r="H112" s="190">
        <v>1.41</v>
      </c>
      <c r="I112" s="191"/>
      <c r="J112" s="192">
        <f>ROUND(I112*H112,2)</f>
        <v>0</v>
      </c>
      <c r="K112" s="193"/>
      <c r="L112" s="37"/>
      <c r="M112" s="194" t="s">
        <v>19</v>
      </c>
      <c r="N112" s="195" t="s">
        <v>45</v>
      </c>
      <c r="O112" s="62"/>
      <c r="P112" s="196">
        <f>O112*H112</f>
        <v>0</v>
      </c>
      <c r="Q112" s="196">
        <v>2.45329</v>
      </c>
      <c r="R112" s="196">
        <f>Q112*H112</f>
        <v>3.4591388999999997</v>
      </c>
      <c r="S112" s="196">
        <v>0</v>
      </c>
      <c r="T112" s="197">
        <f>S112*H112</f>
        <v>0</v>
      </c>
      <c r="U112" s="32"/>
      <c r="V112" s="32"/>
      <c r="W112" s="32"/>
      <c r="X112" s="32"/>
      <c r="Y112" s="32"/>
      <c r="Z112" s="32"/>
      <c r="AA112" s="32"/>
      <c r="AB112" s="32"/>
      <c r="AC112" s="32"/>
      <c r="AD112" s="32"/>
      <c r="AE112" s="32"/>
      <c r="AR112" s="198" t="s">
        <v>143</v>
      </c>
      <c r="AT112" s="198" t="s">
        <v>139</v>
      </c>
      <c r="AU112" s="198" t="s">
        <v>144</v>
      </c>
      <c r="AY112" s="15" t="s">
        <v>136</v>
      </c>
      <c r="BE112" s="199">
        <f>IF(N112="základní",J112,0)</f>
        <v>0</v>
      </c>
      <c r="BF112" s="199">
        <f>IF(N112="snížená",J112,0)</f>
        <v>0</v>
      </c>
      <c r="BG112" s="199">
        <f>IF(N112="zákl. přenesená",J112,0)</f>
        <v>0</v>
      </c>
      <c r="BH112" s="199">
        <f>IF(N112="sníž. přenesená",J112,0)</f>
        <v>0</v>
      </c>
      <c r="BI112" s="199">
        <f>IF(N112="nulová",J112,0)</f>
        <v>0</v>
      </c>
      <c r="BJ112" s="15" t="s">
        <v>144</v>
      </c>
      <c r="BK112" s="199">
        <f>ROUND(I112*H112,2)</f>
        <v>0</v>
      </c>
      <c r="BL112" s="15" t="s">
        <v>143</v>
      </c>
      <c r="BM112" s="198" t="s">
        <v>829</v>
      </c>
    </row>
    <row r="113" spans="1:65" s="2" customFormat="1" ht="224.25">
      <c r="A113" s="32"/>
      <c r="B113" s="33"/>
      <c r="C113" s="34"/>
      <c r="D113" s="200" t="s">
        <v>154</v>
      </c>
      <c r="E113" s="34"/>
      <c r="F113" s="201" t="s">
        <v>168</v>
      </c>
      <c r="G113" s="34"/>
      <c r="H113" s="34"/>
      <c r="I113" s="106"/>
      <c r="J113" s="34"/>
      <c r="K113" s="34"/>
      <c r="L113" s="37"/>
      <c r="M113" s="202"/>
      <c r="N113" s="203"/>
      <c r="O113" s="62"/>
      <c r="P113" s="62"/>
      <c r="Q113" s="62"/>
      <c r="R113" s="62"/>
      <c r="S113" s="62"/>
      <c r="T113" s="63"/>
      <c r="U113" s="32"/>
      <c r="V113" s="32"/>
      <c r="W113" s="32"/>
      <c r="X113" s="32"/>
      <c r="Y113" s="32"/>
      <c r="Z113" s="32"/>
      <c r="AA113" s="32"/>
      <c r="AB113" s="32"/>
      <c r="AC113" s="32"/>
      <c r="AD113" s="32"/>
      <c r="AE113" s="32"/>
      <c r="AT113" s="15" t="s">
        <v>154</v>
      </c>
      <c r="AU113" s="15" t="s">
        <v>144</v>
      </c>
    </row>
    <row r="114" spans="1:65" s="2" customFormat="1" ht="60" customHeight="1">
      <c r="A114" s="32"/>
      <c r="B114" s="33"/>
      <c r="C114" s="186" t="s">
        <v>169</v>
      </c>
      <c r="D114" s="186" t="s">
        <v>139</v>
      </c>
      <c r="E114" s="187" t="s">
        <v>170</v>
      </c>
      <c r="F114" s="188" t="s">
        <v>171</v>
      </c>
      <c r="G114" s="189" t="s">
        <v>142</v>
      </c>
      <c r="H114" s="190">
        <v>8</v>
      </c>
      <c r="I114" s="191"/>
      <c r="J114" s="192">
        <f>ROUND(I114*H114,2)</f>
        <v>0</v>
      </c>
      <c r="K114" s="193"/>
      <c r="L114" s="37"/>
      <c r="M114" s="194" t="s">
        <v>19</v>
      </c>
      <c r="N114" s="195" t="s">
        <v>45</v>
      </c>
      <c r="O114" s="62"/>
      <c r="P114" s="196">
        <f>O114*H114</f>
        <v>0</v>
      </c>
      <c r="Q114" s="196">
        <v>4.8680000000000001E-2</v>
      </c>
      <c r="R114" s="196">
        <f>Q114*H114</f>
        <v>0.38944000000000001</v>
      </c>
      <c r="S114" s="196">
        <v>0</v>
      </c>
      <c r="T114" s="197">
        <f>S114*H114</f>
        <v>0</v>
      </c>
      <c r="U114" s="32"/>
      <c r="V114" s="32"/>
      <c r="W114" s="32"/>
      <c r="X114" s="32"/>
      <c r="Y114" s="32"/>
      <c r="Z114" s="32"/>
      <c r="AA114" s="32"/>
      <c r="AB114" s="32"/>
      <c r="AC114" s="32"/>
      <c r="AD114" s="32"/>
      <c r="AE114" s="32"/>
      <c r="AR114" s="198" t="s">
        <v>143</v>
      </c>
      <c r="AT114" s="198" t="s">
        <v>139</v>
      </c>
      <c r="AU114" s="198" t="s">
        <v>144</v>
      </c>
      <c r="AY114" s="15" t="s">
        <v>136</v>
      </c>
      <c r="BE114" s="199">
        <f>IF(N114="základní",J114,0)</f>
        <v>0</v>
      </c>
      <c r="BF114" s="199">
        <f>IF(N114="snížená",J114,0)</f>
        <v>0</v>
      </c>
      <c r="BG114" s="199">
        <f>IF(N114="zákl. přenesená",J114,0)</f>
        <v>0</v>
      </c>
      <c r="BH114" s="199">
        <f>IF(N114="sníž. přenesená",J114,0)</f>
        <v>0</v>
      </c>
      <c r="BI114" s="199">
        <f>IF(N114="nulová",J114,0)</f>
        <v>0</v>
      </c>
      <c r="BJ114" s="15" t="s">
        <v>144</v>
      </c>
      <c r="BK114" s="199">
        <f>ROUND(I114*H114,2)</f>
        <v>0</v>
      </c>
      <c r="BL114" s="15" t="s">
        <v>143</v>
      </c>
      <c r="BM114" s="198" t="s">
        <v>830</v>
      </c>
    </row>
    <row r="115" spans="1:65" s="2" customFormat="1" ht="36" customHeight="1">
      <c r="A115" s="32"/>
      <c r="B115" s="33"/>
      <c r="C115" s="186" t="s">
        <v>173</v>
      </c>
      <c r="D115" s="186" t="s">
        <v>139</v>
      </c>
      <c r="E115" s="187" t="s">
        <v>174</v>
      </c>
      <c r="F115" s="188" t="s">
        <v>175</v>
      </c>
      <c r="G115" s="189" t="s">
        <v>162</v>
      </c>
      <c r="H115" s="190">
        <v>1</v>
      </c>
      <c r="I115" s="191"/>
      <c r="J115" s="192">
        <f>ROUND(I115*H115,2)</f>
        <v>0</v>
      </c>
      <c r="K115" s="193"/>
      <c r="L115" s="37"/>
      <c r="M115" s="194" t="s">
        <v>19</v>
      </c>
      <c r="N115" s="195" t="s">
        <v>45</v>
      </c>
      <c r="O115" s="62"/>
      <c r="P115" s="196">
        <f>O115*H115</f>
        <v>0</v>
      </c>
      <c r="Q115" s="196">
        <v>1.6979999999999999E-2</v>
      </c>
      <c r="R115" s="196">
        <f>Q115*H115</f>
        <v>1.6979999999999999E-2</v>
      </c>
      <c r="S115" s="196">
        <v>0</v>
      </c>
      <c r="T115" s="197">
        <f>S115*H115</f>
        <v>0</v>
      </c>
      <c r="U115" s="32"/>
      <c r="V115" s="32"/>
      <c r="W115" s="32"/>
      <c r="X115" s="32"/>
      <c r="Y115" s="32"/>
      <c r="Z115" s="32"/>
      <c r="AA115" s="32"/>
      <c r="AB115" s="32"/>
      <c r="AC115" s="32"/>
      <c r="AD115" s="32"/>
      <c r="AE115" s="32"/>
      <c r="AR115" s="198" t="s">
        <v>143</v>
      </c>
      <c r="AT115" s="198" t="s">
        <v>139</v>
      </c>
      <c r="AU115" s="198" t="s">
        <v>144</v>
      </c>
      <c r="AY115" s="15" t="s">
        <v>136</v>
      </c>
      <c r="BE115" s="199">
        <f>IF(N115="základní",J115,0)</f>
        <v>0</v>
      </c>
      <c r="BF115" s="199">
        <f>IF(N115="snížená",J115,0)</f>
        <v>0</v>
      </c>
      <c r="BG115" s="199">
        <f>IF(N115="zákl. přenesená",J115,0)</f>
        <v>0</v>
      </c>
      <c r="BH115" s="199">
        <f>IF(N115="sníž. přenesená",J115,0)</f>
        <v>0</v>
      </c>
      <c r="BI115" s="199">
        <f>IF(N115="nulová",J115,0)</f>
        <v>0</v>
      </c>
      <c r="BJ115" s="15" t="s">
        <v>144</v>
      </c>
      <c r="BK115" s="199">
        <f>ROUND(I115*H115,2)</f>
        <v>0</v>
      </c>
      <c r="BL115" s="15" t="s">
        <v>143</v>
      </c>
      <c r="BM115" s="198" t="s">
        <v>831</v>
      </c>
    </row>
    <row r="116" spans="1:65" s="2" customFormat="1" ht="195">
      <c r="A116" s="32"/>
      <c r="B116" s="33"/>
      <c r="C116" s="34"/>
      <c r="D116" s="200" t="s">
        <v>154</v>
      </c>
      <c r="E116" s="34"/>
      <c r="F116" s="201" t="s">
        <v>177</v>
      </c>
      <c r="G116" s="34"/>
      <c r="H116" s="34"/>
      <c r="I116" s="106"/>
      <c r="J116" s="34"/>
      <c r="K116" s="34"/>
      <c r="L116" s="37"/>
      <c r="M116" s="202"/>
      <c r="N116" s="203"/>
      <c r="O116" s="62"/>
      <c r="P116" s="62"/>
      <c r="Q116" s="62"/>
      <c r="R116" s="62"/>
      <c r="S116" s="62"/>
      <c r="T116" s="63"/>
      <c r="U116" s="32"/>
      <c r="V116" s="32"/>
      <c r="W116" s="32"/>
      <c r="X116" s="32"/>
      <c r="Y116" s="32"/>
      <c r="Z116" s="32"/>
      <c r="AA116" s="32"/>
      <c r="AB116" s="32"/>
      <c r="AC116" s="32"/>
      <c r="AD116" s="32"/>
      <c r="AE116" s="32"/>
      <c r="AT116" s="15" t="s">
        <v>154</v>
      </c>
      <c r="AU116" s="15" t="s">
        <v>144</v>
      </c>
    </row>
    <row r="117" spans="1:65" s="2" customFormat="1" ht="24" customHeight="1">
      <c r="A117" s="32"/>
      <c r="B117" s="33"/>
      <c r="C117" s="204" t="s">
        <v>178</v>
      </c>
      <c r="D117" s="204" t="s">
        <v>179</v>
      </c>
      <c r="E117" s="205" t="s">
        <v>180</v>
      </c>
      <c r="F117" s="206" t="s">
        <v>181</v>
      </c>
      <c r="G117" s="207" t="s">
        <v>162</v>
      </c>
      <c r="H117" s="208">
        <v>1</v>
      </c>
      <c r="I117" s="209"/>
      <c r="J117" s="210">
        <f>ROUND(I117*H117,2)</f>
        <v>0</v>
      </c>
      <c r="K117" s="211"/>
      <c r="L117" s="212"/>
      <c r="M117" s="213" t="s">
        <v>19</v>
      </c>
      <c r="N117" s="214" t="s">
        <v>45</v>
      </c>
      <c r="O117" s="62"/>
      <c r="P117" s="196">
        <f>O117*H117</f>
        <v>0</v>
      </c>
      <c r="Q117" s="196">
        <v>1.0800000000000001E-2</v>
      </c>
      <c r="R117" s="196">
        <f>Q117*H117</f>
        <v>1.0800000000000001E-2</v>
      </c>
      <c r="S117" s="196">
        <v>0</v>
      </c>
      <c r="T117" s="197">
        <f>S117*H117</f>
        <v>0</v>
      </c>
      <c r="U117" s="32"/>
      <c r="V117" s="32"/>
      <c r="W117" s="32"/>
      <c r="X117" s="32"/>
      <c r="Y117" s="32"/>
      <c r="Z117" s="32"/>
      <c r="AA117" s="32"/>
      <c r="AB117" s="32"/>
      <c r="AC117" s="32"/>
      <c r="AD117" s="32"/>
      <c r="AE117" s="32"/>
      <c r="AR117" s="198" t="s">
        <v>173</v>
      </c>
      <c r="AT117" s="198" t="s">
        <v>179</v>
      </c>
      <c r="AU117" s="198" t="s">
        <v>144</v>
      </c>
      <c r="AY117" s="15" t="s">
        <v>136</v>
      </c>
      <c r="BE117" s="199">
        <f>IF(N117="základní",J117,0)</f>
        <v>0</v>
      </c>
      <c r="BF117" s="199">
        <f>IF(N117="snížená",J117,0)</f>
        <v>0</v>
      </c>
      <c r="BG117" s="199">
        <f>IF(N117="zákl. přenesená",J117,0)</f>
        <v>0</v>
      </c>
      <c r="BH117" s="199">
        <f>IF(N117="sníž. přenesená",J117,0)</f>
        <v>0</v>
      </c>
      <c r="BI117" s="199">
        <f>IF(N117="nulová",J117,0)</f>
        <v>0</v>
      </c>
      <c r="BJ117" s="15" t="s">
        <v>144</v>
      </c>
      <c r="BK117" s="199">
        <f>ROUND(I117*H117,2)</f>
        <v>0</v>
      </c>
      <c r="BL117" s="15" t="s">
        <v>143</v>
      </c>
      <c r="BM117" s="198" t="s">
        <v>832</v>
      </c>
    </row>
    <row r="118" spans="1:65" s="12" customFormat="1" ht="22.9" customHeight="1">
      <c r="B118" s="170"/>
      <c r="C118" s="171"/>
      <c r="D118" s="172" t="s">
        <v>72</v>
      </c>
      <c r="E118" s="184" t="s">
        <v>178</v>
      </c>
      <c r="F118" s="184" t="s">
        <v>183</v>
      </c>
      <c r="G118" s="171"/>
      <c r="H118" s="171"/>
      <c r="I118" s="174"/>
      <c r="J118" s="185">
        <f>BK118</f>
        <v>0</v>
      </c>
      <c r="K118" s="171"/>
      <c r="L118" s="176"/>
      <c r="M118" s="177"/>
      <c r="N118" s="178"/>
      <c r="O118" s="178"/>
      <c r="P118" s="179">
        <f>SUM(P119:P135)</f>
        <v>0</v>
      </c>
      <c r="Q118" s="178"/>
      <c r="R118" s="179">
        <f>SUM(R119:R135)</f>
        <v>2.0399999999999997E-3</v>
      </c>
      <c r="S118" s="178"/>
      <c r="T118" s="180">
        <f>SUM(T119:T135)</f>
        <v>7.5089999999999986</v>
      </c>
      <c r="AR118" s="181" t="s">
        <v>81</v>
      </c>
      <c r="AT118" s="182" t="s">
        <v>72</v>
      </c>
      <c r="AU118" s="182" t="s">
        <v>81</v>
      </c>
      <c r="AY118" s="181" t="s">
        <v>136</v>
      </c>
      <c r="BK118" s="183">
        <f>SUM(BK119:BK135)</f>
        <v>0</v>
      </c>
    </row>
    <row r="119" spans="1:65" s="2" customFormat="1" ht="36" customHeight="1">
      <c r="A119" s="32"/>
      <c r="B119" s="33"/>
      <c r="C119" s="186" t="s">
        <v>184</v>
      </c>
      <c r="D119" s="186" t="s">
        <v>139</v>
      </c>
      <c r="E119" s="187" t="s">
        <v>185</v>
      </c>
      <c r="F119" s="188" t="s">
        <v>186</v>
      </c>
      <c r="G119" s="189" t="s">
        <v>142</v>
      </c>
      <c r="H119" s="190">
        <v>12</v>
      </c>
      <c r="I119" s="191"/>
      <c r="J119" s="192">
        <f>ROUND(I119*H119,2)</f>
        <v>0</v>
      </c>
      <c r="K119" s="193"/>
      <c r="L119" s="37"/>
      <c r="M119" s="194" t="s">
        <v>19</v>
      </c>
      <c r="N119" s="195" t="s">
        <v>45</v>
      </c>
      <c r="O119" s="62"/>
      <c r="P119" s="196">
        <f>O119*H119</f>
        <v>0</v>
      </c>
      <c r="Q119" s="196">
        <v>1.2999999999999999E-4</v>
      </c>
      <c r="R119" s="196">
        <f>Q119*H119</f>
        <v>1.5599999999999998E-3</v>
      </c>
      <c r="S119" s="196">
        <v>0</v>
      </c>
      <c r="T119" s="197">
        <f>S119*H119</f>
        <v>0</v>
      </c>
      <c r="U119" s="32"/>
      <c r="V119" s="32"/>
      <c r="W119" s="32"/>
      <c r="X119" s="32"/>
      <c r="Y119" s="32"/>
      <c r="Z119" s="32"/>
      <c r="AA119" s="32"/>
      <c r="AB119" s="32"/>
      <c r="AC119" s="32"/>
      <c r="AD119" s="32"/>
      <c r="AE119" s="32"/>
      <c r="AR119" s="198" t="s">
        <v>143</v>
      </c>
      <c r="AT119" s="198" t="s">
        <v>139</v>
      </c>
      <c r="AU119" s="198" t="s">
        <v>144</v>
      </c>
      <c r="AY119" s="15" t="s">
        <v>136</v>
      </c>
      <c r="BE119" s="199">
        <f>IF(N119="základní",J119,0)</f>
        <v>0</v>
      </c>
      <c r="BF119" s="199">
        <f>IF(N119="snížená",J119,0)</f>
        <v>0</v>
      </c>
      <c r="BG119" s="199">
        <f>IF(N119="zákl. přenesená",J119,0)</f>
        <v>0</v>
      </c>
      <c r="BH119" s="199">
        <f>IF(N119="sníž. přenesená",J119,0)</f>
        <v>0</v>
      </c>
      <c r="BI119" s="199">
        <f>IF(N119="nulová",J119,0)</f>
        <v>0</v>
      </c>
      <c r="BJ119" s="15" t="s">
        <v>144</v>
      </c>
      <c r="BK119" s="199">
        <f>ROUND(I119*H119,2)</f>
        <v>0</v>
      </c>
      <c r="BL119" s="15" t="s">
        <v>143</v>
      </c>
      <c r="BM119" s="198" t="s">
        <v>833</v>
      </c>
    </row>
    <row r="120" spans="1:65" s="2" customFormat="1" ht="78">
      <c r="A120" s="32"/>
      <c r="B120" s="33"/>
      <c r="C120" s="34"/>
      <c r="D120" s="200" t="s">
        <v>154</v>
      </c>
      <c r="E120" s="34"/>
      <c r="F120" s="201" t="s">
        <v>188</v>
      </c>
      <c r="G120" s="34"/>
      <c r="H120" s="34"/>
      <c r="I120" s="106"/>
      <c r="J120" s="34"/>
      <c r="K120" s="34"/>
      <c r="L120" s="37"/>
      <c r="M120" s="202"/>
      <c r="N120" s="203"/>
      <c r="O120" s="62"/>
      <c r="P120" s="62"/>
      <c r="Q120" s="62"/>
      <c r="R120" s="62"/>
      <c r="S120" s="62"/>
      <c r="T120" s="63"/>
      <c r="U120" s="32"/>
      <c r="V120" s="32"/>
      <c r="W120" s="32"/>
      <c r="X120" s="32"/>
      <c r="Y120" s="32"/>
      <c r="Z120" s="32"/>
      <c r="AA120" s="32"/>
      <c r="AB120" s="32"/>
      <c r="AC120" s="32"/>
      <c r="AD120" s="32"/>
      <c r="AE120" s="32"/>
      <c r="AT120" s="15" t="s">
        <v>154</v>
      </c>
      <c r="AU120" s="15" t="s">
        <v>144</v>
      </c>
    </row>
    <row r="121" spans="1:65" s="2" customFormat="1" ht="36" customHeight="1">
      <c r="A121" s="32"/>
      <c r="B121" s="33"/>
      <c r="C121" s="186" t="s">
        <v>189</v>
      </c>
      <c r="D121" s="186" t="s">
        <v>139</v>
      </c>
      <c r="E121" s="187" t="s">
        <v>190</v>
      </c>
      <c r="F121" s="188" t="s">
        <v>191</v>
      </c>
      <c r="G121" s="189" t="s">
        <v>142</v>
      </c>
      <c r="H121" s="190">
        <v>12</v>
      </c>
      <c r="I121" s="191"/>
      <c r="J121" s="192">
        <f>ROUND(I121*H121,2)</f>
        <v>0</v>
      </c>
      <c r="K121" s="193"/>
      <c r="L121" s="37"/>
      <c r="M121" s="194" t="s">
        <v>19</v>
      </c>
      <c r="N121" s="195" t="s">
        <v>45</v>
      </c>
      <c r="O121" s="62"/>
      <c r="P121" s="196">
        <f>O121*H121</f>
        <v>0</v>
      </c>
      <c r="Q121" s="196">
        <v>4.0000000000000003E-5</v>
      </c>
      <c r="R121" s="196">
        <f>Q121*H121</f>
        <v>4.8000000000000007E-4</v>
      </c>
      <c r="S121" s="196">
        <v>0</v>
      </c>
      <c r="T121" s="197">
        <f>S121*H121</f>
        <v>0</v>
      </c>
      <c r="U121" s="32"/>
      <c r="V121" s="32"/>
      <c r="W121" s="32"/>
      <c r="X121" s="32"/>
      <c r="Y121" s="32"/>
      <c r="Z121" s="32"/>
      <c r="AA121" s="32"/>
      <c r="AB121" s="32"/>
      <c r="AC121" s="32"/>
      <c r="AD121" s="32"/>
      <c r="AE121" s="32"/>
      <c r="AR121" s="198" t="s">
        <v>143</v>
      </c>
      <c r="AT121" s="198" t="s">
        <v>139</v>
      </c>
      <c r="AU121" s="198" t="s">
        <v>144</v>
      </c>
      <c r="AY121" s="15" t="s">
        <v>136</v>
      </c>
      <c r="BE121" s="199">
        <f>IF(N121="základní",J121,0)</f>
        <v>0</v>
      </c>
      <c r="BF121" s="199">
        <f>IF(N121="snížená",J121,0)</f>
        <v>0</v>
      </c>
      <c r="BG121" s="199">
        <f>IF(N121="zákl. přenesená",J121,0)</f>
        <v>0</v>
      </c>
      <c r="BH121" s="199">
        <f>IF(N121="sníž. přenesená",J121,0)</f>
        <v>0</v>
      </c>
      <c r="BI121" s="199">
        <f>IF(N121="nulová",J121,0)</f>
        <v>0</v>
      </c>
      <c r="BJ121" s="15" t="s">
        <v>144</v>
      </c>
      <c r="BK121" s="199">
        <f>ROUND(I121*H121,2)</f>
        <v>0</v>
      </c>
      <c r="BL121" s="15" t="s">
        <v>143</v>
      </c>
      <c r="BM121" s="198" t="s">
        <v>834</v>
      </c>
    </row>
    <row r="122" spans="1:65" s="2" customFormat="1" ht="273">
      <c r="A122" s="32"/>
      <c r="B122" s="33"/>
      <c r="C122" s="34"/>
      <c r="D122" s="200" t="s">
        <v>154</v>
      </c>
      <c r="E122" s="34"/>
      <c r="F122" s="201" t="s">
        <v>193</v>
      </c>
      <c r="G122" s="34"/>
      <c r="H122" s="34"/>
      <c r="I122" s="106"/>
      <c r="J122" s="34"/>
      <c r="K122" s="34"/>
      <c r="L122" s="37"/>
      <c r="M122" s="202"/>
      <c r="N122" s="203"/>
      <c r="O122" s="62"/>
      <c r="P122" s="62"/>
      <c r="Q122" s="62"/>
      <c r="R122" s="62"/>
      <c r="S122" s="62"/>
      <c r="T122" s="63"/>
      <c r="U122" s="32"/>
      <c r="V122" s="32"/>
      <c r="W122" s="32"/>
      <c r="X122" s="32"/>
      <c r="Y122" s="32"/>
      <c r="Z122" s="32"/>
      <c r="AA122" s="32"/>
      <c r="AB122" s="32"/>
      <c r="AC122" s="32"/>
      <c r="AD122" s="32"/>
      <c r="AE122" s="32"/>
      <c r="AT122" s="15" t="s">
        <v>154</v>
      </c>
      <c r="AU122" s="15" t="s">
        <v>144</v>
      </c>
    </row>
    <row r="123" spans="1:65" s="2" customFormat="1" ht="36" customHeight="1">
      <c r="A123" s="32"/>
      <c r="B123" s="33"/>
      <c r="C123" s="186" t="s">
        <v>194</v>
      </c>
      <c r="D123" s="186" t="s">
        <v>139</v>
      </c>
      <c r="E123" s="187" t="s">
        <v>195</v>
      </c>
      <c r="F123" s="188" t="s">
        <v>196</v>
      </c>
      <c r="G123" s="189" t="s">
        <v>142</v>
      </c>
      <c r="H123" s="190">
        <v>3.5</v>
      </c>
      <c r="I123" s="191"/>
      <c r="J123" s="192">
        <f>ROUND(I123*H123,2)</f>
        <v>0</v>
      </c>
      <c r="K123" s="193"/>
      <c r="L123" s="37"/>
      <c r="M123" s="194" t="s">
        <v>19</v>
      </c>
      <c r="N123" s="195" t="s">
        <v>45</v>
      </c>
      <c r="O123" s="62"/>
      <c r="P123" s="196">
        <f>O123*H123</f>
        <v>0</v>
      </c>
      <c r="Q123" s="196">
        <v>0</v>
      </c>
      <c r="R123" s="196">
        <f>Q123*H123</f>
        <v>0</v>
      </c>
      <c r="S123" s="196">
        <v>0.26100000000000001</v>
      </c>
      <c r="T123" s="197">
        <f>S123*H123</f>
        <v>0.91349999999999998</v>
      </c>
      <c r="U123" s="32"/>
      <c r="V123" s="32"/>
      <c r="W123" s="32"/>
      <c r="X123" s="32"/>
      <c r="Y123" s="32"/>
      <c r="Z123" s="32"/>
      <c r="AA123" s="32"/>
      <c r="AB123" s="32"/>
      <c r="AC123" s="32"/>
      <c r="AD123" s="32"/>
      <c r="AE123" s="32"/>
      <c r="AR123" s="198" t="s">
        <v>143</v>
      </c>
      <c r="AT123" s="198" t="s">
        <v>139</v>
      </c>
      <c r="AU123" s="198" t="s">
        <v>144</v>
      </c>
      <c r="AY123" s="15" t="s">
        <v>136</v>
      </c>
      <c r="BE123" s="199">
        <f>IF(N123="základní",J123,0)</f>
        <v>0</v>
      </c>
      <c r="BF123" s="199">
        <f>IF(N123="snížená",J123,0)</f>
        <v>0</v>
      </c>
      <c r="BG123" s="199">
        <f>IF(N123="zákl. přenesená",J123,0)</f>
        <v>0</v>
      </c>
      <c r="BH123" s="199">
        <f>IF(N123="sníž. přenesená",J123,0)</f>
        <v>0</v>
      </c>
      <c r="BI123" s="199">
        <f>IF(N123="nulová",J123,0)</f>
        <v>0</v>
      </c>
      <c r="BJ123" s="15" t="s">
        <v>144</v>
      </c>
      <c r="BK123" s="199">
        <f>ROUND(I123*H123,2)</f>
        <v>0</v>
      </c>
      <c r="BL123" s="15" t="s">
        <v>143</v>
      </c>
      <c r="BM123" s="198" t="s">
        <v>835</v>
      </c>
    </row>
    <row r="124" spans="1:65" s="2" customFormat="1" ht="24" customHeight="1">
      <c r="A124" s="32"/>
      <c r="B124" s="33"/>
      <c r="C124" s="186" t="s">
        <v>198</v>
      </c>
      <c r="D124" s="186" t="s">
        <v>139</v>
      </c>
      <c r="E124" s="187" t="s">
        <v>199</v>
      </c>
      <c r="F124" s="188" t="s">
        <v>200</v>
      </c>
      <c r="G124" s="189" t="s">
        <v>166</v>
      </c>
      <c r="H124" s="190">
        <v>1.41</v>
      </c>
      <c r="I124" s="191"/>
      <c r="J124" s="192">
        <f>ROUND(I124*H124,2)</f>
        <v>0</v>
      </c>
      <c r="K124" s="193"/>
      <c r="L124" s="37"/>
      <c r="M124" s="194" t="s">
        <v>19</v>
      </c>
      <c r="N124" s="195" t="s">
        <v>45</v>
      </c>
      <c r="O124" s="62"/>
      <c r="P124" s="196">
        <f>O124*H124</f>
        <v>0</v>
      </c>
      <c r="Q124" s="196">
        <v>0</v>
      </c>
      <c r="R124" s="196">
        <f>Q124*H124</f>
        <v>0</v>
      </c>
      <c r="S124" s="196">
        <v>2.2000000000000002</v>
      </c>
      <c r="T124" s="197">
        <f>S124*H124</f>
        <v>3.1019999999999999</v>
      </c>
      <c r="U124" s="32"/>
      <c r="V124" s="32"/>
      <c r="W124" s="32"/>
      <c r="X124" s="32"/>
      <c r="Y124" s="32"/>
      <c r="Z124" s="32"/>
      <c r="AA124" s="32"/>
      <c r="AB124" s="32"/>
      <c r="AC124" s="32"/>
      <c r="AD124" s="32"/>
      <c r="AE124" s="32"/>
      <c r="AR124" s="198" t="s">
        <v>143</v>
      </c>
      <c r="AT124" s="198" t="s">
        <v>139</v>
      </c>
      <c r="AU124" s="198" t="s">
        <v>144</v>
      </c>
      <c r="AY124" s="15" t="s">
        <v>136</v>
      </c>
      <c r="BE124" s="199">
        <f>IF(N124="základní",J124,0)</f>
        <v>0</v>
      </c>
      <c r="BF124" s="199">
        <f>IF(N124="snížená",J124,0)</f>
        <v>0</v>
      </c>
      <c r="BG124" s="199">
        <f>IF(N124="zákl. přenesená",J124,0)</f>
        <v>0</v>
      </c>
      <c r="BH124" s="199">
        <f>IF(N124="sníž. přenesená",J124,0)</f>
        <v>0</v>
      </c>
      <c r="BI124" s="199">
        <f>IF(N124="nulová",J124,0)</f>
        <v>0</v>
      </c>
      <c r="BJ124" s="15" t="s">
        <v>144</v>
      </c>
      <c r="BK124" s="199">
        <f>ROUND(I124*H124,2)</f>
        <v>0</v>
      </c>
      <c r="BL124" s="15" t="s">
        <v>143</v>
      </c>
      <c r="BM124" s="198" t="s">
        <v>836</v>
      </c>
    </row>
    <row r="125" spans="1:65" s="2" customFormat="1" ht="36" customHeight="1">
      <c r="A125" s="32"/>
      <c r="B125" s="33"/>
      <c r="C125" s="186" t="s">
        <v>202</v>
      </c>
      <c r="D125" s="186" t="s">
        <v>139</v>
      </c>
      <c r="E125" s="187" t="s">
        <v>203</v>
      </c>
      <c r="F125" s="188" t="s">
        <v>204</v>
      </c>
      <c r="G125" s="189" t="s">
        <v>142</v>
      </c>
      <c r="H125" s="190">
        <v>9.4</v>
      </c>
      <c r="I125" s="191"/>
      <c r="J125" s="192">
        <f>ROUND(I125*H125,2)</f>
        <v>0</v>
      </c>
      <c r="K125" s="193"/>
      <c r="L125" s="37"/>
      <c r="M125" s="194" t="s">
        <v>19</v>
      </c>
      <c r="N125" s="195" t="s">
        <v>45</v>
      </c>
      <c r="O125" s="62"/>
      <c r="P125" s="196">
        <f>O125*H125</f>
        <v>0</v>
      </c>
      <c r="Q125" s="196">
        <v>0</v>
      </c>
      <c r="R125" s="196">
        <f>Q125*H125</f>
        <v>0</v>
      </c>
      <c r="S125" s="196">
        <v>3.5000000000000003E-2</v>
      </c>
      <c r="T125" s="197">
        <f>S125*H125</f>
        <v>0.32900000000000007</v>
      </c>
      <c r="U125" s="32"/>
      <c r="V125" s="32"/>
      <c r="W125" s="32"/>
      <c r="X125" s="32"/>
      <c r="Y125" s="32"/>
      <c r="Z125" s="32"/>
      <c r="AA125" s="32"/>
      <c r="AB125" s="32"/>
      <c r="AC125" s="32"/>
      <c r="AD125" s="32"/>
      <c r="AE125" s="32"/>
      <c r="AR125" s="198" t="s">
        <v>143</v>
      </c>
      <c r="AT125" s="198" t="s">
        <v>139</v>
      </c>
      <c r="AU125" s="198" t="s">
        <v>144</v>
      </c>
      <c r="AY125" s="15" t="s">
        <v>136</v>
      </c>
      <c r="BE125" s="199">
        <f>IF(N125="základní",J125,0)</f>
        <v>0</v>
      </c>
      <c r="BF125" s="199">
        <f>IF(N125="snížená",J125,0)</f>
        <v>0</v>
      </c>
      <c r="BG125" s="199">
        <f>IF(N125="zákl. přenesená",J125,0)</f>
        <v>0</v>
      </c>
      <c r="BH125" s="199">
        <f>IF(N125="sníž. přenesená",J125,0)</f>
        <v>0</v>
      </c>
      <c r="BI125" s="199">
        <f>IF(N125="nulová",J125,0)</f>
        <v>0</v>
      </c>
      <c r="BJ125" s="15" t="s">
        <v>144</v>
      </c>
      <c r="BK125" s="199">
        <f>ROUND(I125*H125,2)</f>
        <v>0</v>
      </c>
      <c r="BL125" s="15" t="s">
        <v>143</v>
      </c>
      <c r="BM125" s="198" t="s">
        <v>837</v>
      </c>
    </row>
    <row r="126" spans="1:65" s="2" customFormat="1" ht="29.25">
      <c r="A126" s="32"/>
      <c r="B126" s="33"/>
      <c r="C126" s="34"/>
      <c r="D126" s="200" t="s">
        <v>154</v>
      </c>
      <c r="E126" s="34"/>
      <c r="F126" s="201" t="s">
        <v>206</v>
      </c>
      <c r="G126" s="34"/>
      <c r="H126" s="34"/>
      <c r="I126" s="106"/>
      <c r="J126" s="34"/>
      <c r="K126" s="34"/>
      <c r="L126" s="37"/>
      <c r="M126" s="202"/>
      <c r="N126" s="203"/>
      <c r="O126" s="62"/>
      <c r="P126" s="62"/>
      <c r="Q126" s="62"/>
      <c r="R126" s="62"/>
      <c r="S126" s="62"/>
      <c r="T126" s="63"/>
      <c r="U126" s="32"/>
      <c r="V126" s="32"/>
      <c r="W126" s="32"/>
      <c r="X126" s="32"/>
      <c r="Y126" s="32"/>
      <c r="Z126" s="32"/>
      <c r="AA126" s="32"/>
      <c r="AB126" s="32"/>
      <c r="AC126" s="32"/>
      <c r="AD126" s="32"/>
      <c r="AE126" s="32"/>
      <c r="AT126" s="15" t="s">
        <v>154</v>
      </c>
      <c r="AU126" s="15" t="s">
        <v>144</v>
      </c>
    </row>
    <row r="127" spans="1:65" s="2" customFormat="1" ht="36" customHeight="1">
      <c r="A127" s="32"/>
      <c r="B127" s="33"/>
      <c r="C127" s="186" t="s">
        <v>8</v>
      </c>
      <c r="D127" s="186" t="s">
        <v>139</v>
      </c>
      <c r="E127" s="187" t="s">
        <v>207</v>
      </c>
      <c r="F127" s="188" t="s">
        <v>208</v>
      </c>
      <c r="G127" s="189" t="s">
        <v>142</v>
      </c>
      <c r="H127" s="190">
        <v>2</v>
      </c>
      <c r="I127" s="191"/>
      <c r="J127" s="192">
        <f>ROUND(I127*H127,2)</f>
        <v>0</v>
      </c>
      <c r="K127" s="193"/>
      <c r="L127" s="37"/>
      <c r="M127" s="194" t="s">
        <v>19</v>
      </c>
      <c r="N127" s="195" t="s">
        <v>45</v>
      </c>
      <c r="O127" s="62"/>
      <c r="P127" s="196">
        <f>O127*H127</f>
        <v>0</v>
      </c>
      <c r="Q127" s="196">
        <v>0</v>
      </c>
      <c r="R127" s="196">
        <f>Q127*H127</f>
        <v>0</v>
      </c>
      <c r="S127" s="196">
        <v>7.5999999999999998E-2</v>
      </c>
      <c r="T127" s="197">
        <f>S127*H127</f>
        <v>0.152</v>
      </c>
      <c r="U127" s="32"/>
      <c r="V127" s="32"/>
      <c r="W127" s="32"/>
      <c r="X127" s="32"/>
      <c r="Y127" s="32"/>
      <c r="Z127" s="32"/>
      <c r="AA127" s="32"/>
      <c r="AB127" s="32"/>
      <c r="AC127" s="32"/>
      <c r="AD127" s="32"/>
      <c r="AE127" s="32"/>
      <c r="AR127" s="198" t="s">
        <v>143</v>
      </c>
      <c r="AT127" s="198" t="s">
        <v>139</v>
      </c>
      <c r="AU127" s="198" t="s">
        <v>144</v>
      </c>
      <c r="AY127" s="15" t="s">
        <v>136</v>
      </c>
      <c r="BE127" s="199">
        <f>IF(N127="základní",J127,0)</f>
        <v>0</v>
      </c>
      <c r="BF127" s="199">
        <f>IF(N127="snížená",J127,0)</f>
        <v>0</v>
      </c>
      <c r="BG127" s="199">
        <f>IF(N127="zákl. přenesená",J127,0)</f>
        <v>0</v>
      </c>
      <c r="BH127" s="199">
        <f>IF(N127="sníž. přenesená",J127,0)</f>
        <v>0</v>
      </c>
      <c r="BI127" s="199">
        <f>IF(N127="nulová",J127,0)</f>
        <v>0</v>
      </c>
      <c r="BJ127" s="15" t="s">
        <v>144</v>
      </c>
      <c r="BK127" s="199">
        <f>ROUND(I127*H127,2)</f>
        <v>0</v>
      </c>
      <c r="BL127" s="15" t="s">
        <v>143</v>
      </c>
      <c r="BM127" s="198" t="s">
        <v>838</v>
      </c>
    </row>
    <row r="128" spans="1:65" s="2" customFormat="1" ht="58.5">
      <c r="A128" s="32"/>
      <c r="B128" s="33"/>
      <c r="C128" s="34"/>
      <c r="D128" s="200" t="s">
        <v>154</v>
      </c>
      <c r="E128" s="34"/>
      <c r="F128" s="201" t="s">
        <v>210</v>
      </c>
      <c r="G128" s="34"/>
      <c r="H128" s="34"/>
      <c r="I128" s="106"/>
      <c r="J128" s="34"/>
      <c r="K128" s="34"/>
      <c r="L128" s="37"/>
      <c r="M128" s="202"/>
      <c r="N128" s="203"/>
      <c r="O128" s="62"/>
      <c r="P128" s="62"/>
      <c r="Q128" s="62"/>
      <c r="R128" s="62"/>
      <c r="S128" s="62"/>
      <c r="T128" s="63"/>
      <c r="U128" s="32"/>
      <c r="V128" s="32"/>
      <c r="W128" s="32"/>
      <c r="X128" s="32"/>
      <c r="Y128" s="32"/>
      <c r="Z128" s="32"/>
      <c r="AA128" s="32"/>
      <c r="AB128" s="32"/>
      <c r="AC128" s="32"/>
      <c r="AD128" s="32"/>
      <c r="AE128" s="32"/>
      <c r="AT128" s="15" t="s">
        <v>154</v>
      </c>
      <c r="AU128" s="15" t="s">
        <v>144</v>
      </c>
    </row>
    <row r="129" spans="1:65" s="2" customFormat="1" ht="24" customHeight="1">
      <c r="A129" s="32"/>
      <c r="B129" s="33"/>
      <c r="C129" s="186" t="s">
        <v>211</v>
      </c>
      <c r="D129" s="186" t="s">
        <v>139</v>
      </c>
      <c r="E129" s="187" t="s">
        <v>212</v>
      </c>
      <c r="F129" s="188" t="s">
        <v>213</v>
      </c>
      <c r="G129" s="189" t="s">
        <v>214</v>
      </c>
      <c r="H129" s="190">
        <v>19</v>
      </c>
      <c r="I129" s="191"/>
      <c r="J129" s="192">
        <f t="shared" ref="J129:J134" si="0">ROUND(I129*H129,2)</f>
        <v>0</v>
      </c>
      <c r="K129" s="193"/>
      <c r="L129" s="37"/>
      <c r="M129" s="194" t="s">
        <v>19</v>
      </c>
      <c r="N129" s="195" t="s">
        <v>45</v>
      </c>
      <c r="O129" s="62"/>
      <c r="P129" s="196">
        <f t="shared" ref="P129:P134" si="1">O129*H129</f>
        <v>0</v>
      </c>
      <c r="Q129" s="196">
        <v>0</v>
      </c>
      <c r="R129" s="196">
        <f t="shared" ref="R129:R134" si="2">Q129*H129</f>
        <v>0</v>
      </c>
      <c r="S129" s="196">
        <v>1.2999999999999999E-2</v>
      </c>
      <c r="T129" s="197">
        <f t="shared" ref="T129:T134" si="3">S129*H129</f>
        <v>0.247</v>
      </c>
      <c r="U129" s="32"/>
      <c r="V129" s="32"/>
      <c r="W129" s="32"/>
      <c r="X129" s="32"/>
      <c r="Y129" s="32"/>
      <c r="Z129" s="32"/>
      <c r="AA129" s="32"/>
      <c r="AB129" s="32"/>
      <c r="AC129" s="32"/>
      <c r="AD129" s="32"/>
      <c r="AE129" s="32"/>
      <c r="AR129" s="198" t="s">
        <v>143</v>
      </c>
      <c r="AT129" s="198" t="s">
        <v>139</v>
      </c>
      <c r="AU129" s="198" t="s">
        <v>144</v>
      </c>
      <c r="AY129" s="15" t="s">
        <v>136</v>
      </c>
      <c r="BE129" s="199">
        <f t="shared" ref="BE129:BE134" si="4">IF(N129="základní",J129,0)</f>
        <v>0</v>
      </c>
      <c r="BF129" s="199">
        <f t="shared" ref="BF129:BF134" si="5">IF(N129="snížená",J129,0)</f>
        <v>0</v>
      </c>
      <c r="BG129" s="199">
        <f t="shared" ref="BG129:BG134" si="6">IF(N129="zákl. přenesená",J129,0)</f>
        <v>0</v>
      </c>
      <c r="BH129" s="199">
        <f t="shared" ref="BH129:BH134" si="7">IF(N129="sníž. přenesená",J129,0)</f>
        <v>0</v>
      </c>
      <c r="BI129" s="199">
        <f t="shared" ref="BI129:BI134" si="8">IF(N129="nulová",J129,0)</f>
        <v>0</v>
      </c>
      <c r="BJ129" s="15" t="s">
        <v>144</v>
      </c>
      <c r="BK129" s="199">
        <f t="shared" ref="BK129:BK134" si="9">ROUND(I129*H129,2)</f>
        <v>0</v>
      </c>
      <c r="BL129" s="15" t="s">
        <v>143</v>
      </c>
      <c r="BM129" s="198" t="s">
        <v>839</v>
      </c>
    </row>
    <row r="130" spans="1:65" s="2" customFormat="1" ht="16.5" customHeight="1">
      <c r="A130" s="32"/>
      <c r="B130" s="33"/>
      <c r="C130" s="186" t="s">
        <v>216</v>
      </c>
      <c r="D130" s="186" t="s">
        <v>139</v>
      </c>
      <c r="E130" s="187" t="s">
        <v>217</v>
      </c>
      <c r="F130" s="188" t="s">
        <v>218</v>
      </c>
      <c r="G130" s="189" t="s">
        <v>214</v>
      </c>
      <c r="H130" s="190">
        <v>8.5</v>
      </c>
      <c r="I130" s="191"/>
      <c r="J130" s="192">
        <f t="shared" si="0"/>
        <v>0</v>
      </c>
      <c r="K130" s="193"/>
      <c r="L130" s="37"/>
      <c r="M130" s="194" t="s">
        <v>19</v>
      </c>
      <c r="N130" s="195" t="s">
        <v>45</v>
      </c>
      <c r="O130" s="62"/>
      <c r="P130" s="196">
        <f t="shared" si="1"/>
        <v>0</v>
      </c>
      <c r="Q130" s="196">
        <v>0</v>
      </c>
      <c r="R130" s="196">
        <f t="shared" si="2"/>
        <v>0</v>
      </c>
      <c r="S130" s="196">
        <v>3.6999999999999998E-2</v>
      </c>
      <c r="T130" s="197">
        <f t="shared" si="3"/>
        <v>0.3145</v>
      </c>
      <c r="U130" s="32"/>
      <c r="V130" s="32"/>
      <c r="W130" s="32"/>
      <c r="X130" s="32"/>
      <c r="Y130" s="32"/>
      <c r="Z130" s="32"/>
      <c r="AA130" s="32"/>
      <c r="AB130" s="32"/>
      <c r="AC130" s="32"/>
      <c r="AD130" s="32"/>
      <c r="AE130" s="32"/>
      <c r="AR130" s="198" t="s">
        <v>143</v>
      </c>
      <c r="AT130" s="198" t="s">
        <v>139</v>
      </c>
      <c r="AU130" s="198" t="s">
        <v>144</v>
      </c>
      <c r="AY130" s="15" t="s">
        <v>136</v>
      </c>
      <c r="BE130" s="199">
        <f t="shared" si="4"/>
        <v>0</v>
      </c>
      <c r="BF130" s="199">
        <f t="shared" si="5"/>
        <v>0</v>
      </c>
      <c r="BG130" s="199">
        <f t="shared" si="6"/>
        <v>0</v>
      </c>
      <c r="BH130" s="199">
        <f t="shared" si="7"/>
        <v>0</v>
      </c>
      <c r="BI130" s="199">
        <f t="shared" si="8"/>
        <v>0</v>
      </c>
      <c r="BJ130" s="15" t="s">
        <v>144</v>
      </c>
      <c r="BK130" s="199">
        <f t="shared" si="9"/>
        <v>0</v>
      </c>
      <c r="BL130" s="15" t="s">
        <v>143</v>
      </c>
      <c r="BM130" s="198" t="s">
        <v>840</v>
      </c>
    </row>
    <row r="131" spans="1:65" s="2" customFormat="1" ht="16.5" customHeight="1">
      <c r="A131" s="32"/>
      <c r="B131" s="33"/>
      <c r="C131" s="186" t="s">
        <v>220</v>
      </c>
      <c r="D131" s="186" t="s">
        <v>139</v>
      </c>
      <c r="E131" s="187" t="s">
        <v>221</v>
      </c>
      <c r="F131" s="188" t="s">
        <v>222</v>
      </c>
      <c r="G131" s="189" t="s">
        <v>214</v>
      </c>
      <c r="H131" s="190">
        <v>3</v>
      </c>
      <c r="I131" s="191"/>
      <c r="J131" s="192">
        <f t="shared" si="0"/>
        <v>0</v>
      </c>
      <c r="K131" s="193"/>
      <c r="L131" s="37"/>
      <c r="M131" s="194" t="s">
        <v>19</v>
      </c>
      <c r="N131" s="195" t="s">
        <v>45</v>
      </c>
      <c r="O131" s="62"/>
      <c r="P131" s="196">
        <f t="shared" si="1"/>
        <v>0</v>
      </c>
      <c r="Q131" s="196">
        <v>0</v>
      </c>
      <c r="R131" s="196">
        <f t="shared" si="2"/>
        <v>0</v>
      </c>
      <c r="S131" s="196">
        <v>6.3E-2</v>
      </c>
      <c r="T131" s="197">
        <f t="shared" si="3"/>
        <v>0.189</v>
      </c>
      <c r="U131" s="32"/>
      <c r="V131" s="32"/>
      <c r="W131" s="32"/>
      <c r="X131" s="32"/>
      <c r="Y131" s="32"/>
      <c r="Z131" s="32"/>
      <c r="AA131" s="32"/>
      <c r="AB131" s="32"/>
      <c r="AC131" s="32"/>
      <c r="AD131" s="32"/>
      <c r="AE131" s="32"/>
      <c r="AR131" s="198" t="s">
        <v>143</v>
      </c>
      <c r="AT131" s="198" t="s">
        <v>139</v>
      </c>
      <c r="AU131" s="198" t="s">
        <v>144</v>
      </c>
      <c r="AY131" s="15" t="s">
        <v>136</v>
      </c>
      <c r="BE131" s="199">
        <f t="shared" si="4"/>
        <v>0</v>
      </c>
      <c r="BF131" s="199">
        <f t="shared" si="5"/>
        <v>0</v>
      </c>
      <c r="BG131" s="199">
        <f t="shared" si="6"/>
        <v>0</v>
      </c>
      <c r="BH131" s="199">
        <f t="shared" si="7"/>
        <v>0</v>
      </c>
      <c r="BI131" s="199">
        <f t="shared" si="8"/>
        <v>0</v>
      </c>
      <c r="BJ131" s="15" t="s">
        <v>144</v>
      </c>
      <c r="BK131" s="199">
        <f t="shared" si="9"/>
        <v>0</v>
      </c>
      <c r="BL131" s="15" t="s">
        <v>143</v>
      </c>
      <c r="BM131" s="198" t="s">
        <v>841</v>
      </c>
    </row>
    <row r="132" spans="1:65" s="2" customFormat="1" ht="36" customHeight="1">
      <c r="A132" s="32"/>
      <c r="B132" s="33"/>
      <c r="C132" s="186" t="s">
        <v>224</v>
      </c>
      <c r="D132" s="186" t="s">
        <v>139</v>
      </c>
      <c r="E132" s="187" t="s">
        <v>225</v>
      </c>
      <c r="F132" s="188" t="s">
        <v>226</v>
      </c>
      <c r="G132" s="189" t="s">
        <v>214</v>
      </c>
      <c r="H132" s="190">
        <v>25</v>
      </c>
      <c r="I132" s="191"/>
      <c r="J132" s="192">
        <f t="shared" si="0"/>
        <v>0</v>
      </c>
      <c r="K132" s="193"/>
      <c r="L132" s="37"/>
      <c r="M132" s="194" t="s">
        <v>19</v>
      </c>
      <c r="N132" s="195" t="s">
        <v>45</v>
      </c>
      <c r="O132" s="62"/>
      <c r="P132" s="196">
        <f t="shared" si="1"/>
        <v>0</v>
      </c>
      <c r="Q132" s="196">
        <v>0</v>
      </c>
      <c r="R132" s="196">
        <f t="shared" si="2"/>
        <v>0</v>
      </c>
      <c r="S132" s="196">
        <v>6.0000000000000001E-3</v>
      </c>
      <c r="T132" s="197">
        <f t="shared" si="3"/>
        <v>0.15</v>
      </c>
      <c r="U132" s="32"/>
      <c r="V132" s="32"/>
      <c r="W132" s="32"/>
      <c r="X132" s="32"/>
      <c r="Y132" s="32"/>
      <c r="Z132" s="32"/>
      <c r="AA132" s="32"/>
      <c r="AB132" s="32"/>
      <c r="AC132" s="32"/>
      <c r="AD132" s="32"/>
      <c r="AE132" s="32"/>
      <c r="AR132" s="198" t="s">
        <v>143</v>
      </c>
      <c r="AT132" s="198" t="s">
        <v>139</v>
      </c>
      <c r="AU132" s="198" t="s">
        <v>144</v>
      </c>
      <c r="AY132" s="15" t="s">
        <v>136</v>
      </c>
      <c r="BE132" s="199">
        <f t="shared" si="4"/>
        <v>0</v>
      </c>
      <c r="BF132" s="199">
        <f t="shared" si="5"/>
        <v>0</v>
      </c>
      <c r="BG132" s="199">
        <f t="shared" si="6"/>
        <v>0</v>
      </c>
      <c r="BH132" s="199">
        <f t="shared" si="7"/>
        <v>0</v>
      </c>
      <c r="BI132" s="199">
        <f t="shared" si="8"/>
        <v>0</v>
      </c>
      <c r="BJ132" s="15" t="s">
        <v>144</v>
      </c>
      <c r="BK132" s="199">
        <f t="shared" si="9"/>
        <v>0</v>
      </c>
      <c r="BL132" s="15" t="s">
        <v>143</v>
      </c>
      <c r="BM132" s="198" t="s">
        <v>842</v>
      </c>
    </row>
    <row r="133" spans="1:65" s="2" customFormat="1" ht="36" customHeight="1">
      <c r="A133" s="32"/>
      <c r="B133" s="33"/>
      <c r="C133" s="186" t="s">
        <v>228</v>
      </c>
      <c r="D133" s="186" t="s">
        <v>139</v>
      </c>
      <c r="E133" s="187" t="s">
        <v>229</v>
      </c>
      <c r="F133" s="188" t="s">
        <v>230</v>
      </c>
      <c r="G133" s="189" t="s">
        <v>162</v>
      </c>
      <c r="H133" s="190">
        <v>4</v>
      </c>
      <c r="I133" s="191"/>
      <c r="J133" s="192">
        <f t="shared" si="0"/>
        <v>0</v>
      </c>
      <c r="K133" s="193"/>
      <c r="L133" s="37"/>
      <c r="M133" s="194" t="s">
        <v>19</v>
      </c>
      <c r="N133" s="195" t="s">
        <v>45</v>
      </c>
      <c r="O133" s="62"/>
      <c r="P133" s="196">
        <f t="shared" si="1"/>
        <v>0</v>
      </c>
      <c r="Q133" s="196">
        <v>0</v>
      </c>
      <c r="R133" s="196">
        <f t="shared" si="2"/>
        <v>0</v>
      </c>
      <c r="S133" s="196">
        <v>1E-3</v>
      </c>
      <c r="T133" s="197">
        <f t="shared" si="3"/>
        <v>4.0000000000000001E-3</v>
      </c>
      <c r="U133" s="32"/>
      <c r="V133" s="32"/>
      <c r="W133" s="32"/>
      <c r="X133" s="32"/>
      <c r="Y133" s="32"/>
      <c r="Z133" s="32"/>
      <c r="AA133" s="32"/>
      <c r="AB133" s="32"/>
      <c r="AC133" s="32"/>
      <c r="AD133" s="32"/>
      <c r="AE133" s="32"/>
      <c r="AR133" s="198" t="s">
        <v>143</v>
      </c>
      <c r="AT133" s="198" t="s">
        <v>139</v>
      </c>
      <c r="AU133" s="198" t="s">
        <v>144</v>
      </c>
      <c r="AY133" s="15" t="s">
        <v>136</v>
      </c>
      <c r="BE133" s="199">
        <f t="shared" si="4"/>
        <v>0</v>
      </c>
      <c r="BF133" s="199">
        <f t="shared" si="5"/>
        <v>0</v>
      </c>
      <c r="BG133" s="199">
        <f t="shared" si="6"/>
        <v>0</v>
      </c>
      <c r="BH133" s="199">
        <f t="shared" si="7"/>
        <v>0</v>
      </c>
      <c r="BI133" s="199">
        <f t="shared" si="8"/>
        <v>0</v>
      </c>
      <c r="BJ133" s="15" t="s">
        <v>144</v>
      </c>
      <c r="BK133" s="199">
        <f t="shared" si="9"/>
        <v>0</v>
      </c>
      <c r="BL133" s="15" t="s">
        <v>143</v>
      </c>
      <c r="BM133" s="198" t="s">
        <v>843</v>
      </c>
    </row>
    <row r="134" spans="1:65" s="2" customFormat="1" ht="36" customHeight="1">
      <c r="A134" s="32"/>
      <c r="B134" s="33"/>
      <c r="C134" s="186" t="s">
        <v>7</v>
      </c>
      <c r="D134" s="186" t="s">
        <v>139</v>
      </c>
      <c r="E134" s="187" t="s">
        <v>232</v>
      </c>
      <c r="F134" s="188" t="s">
        <v>233</v>
      </c>
      <c r="G134" s="189" t="s">
        <v>142</v>
      </c>
      <c r="H134" s="190">
        <v>31</v>
      </c>
      <c r="I134" s="191"/>
      <c r="J134" s="192">
        <f t="shared" si="0"/>
        <v>0</v>
      </c>
      <c r="K134" s="193"/>
      <c r="L134" s="37"/>
      <c r="M134" s="194" t="s">
        <v>19</v>
      </c>
      <c r="N134" s="195" t="s">
        <v>45</v>
      </c>
      <c r="O134" s="62"/>
      <c r="P134" s="196">
        <f t="shared" si="1"/>
        <v>0</v>
      </c>
      <c r="Q134" s="196">
        <v>0</v>
      </c>
      <c r="R134" s="196">
        <f t="shared" si="2"/>
        <v>0</v>
      </c>
      <c r="S134" s="196">
        <v>6.8000000000000005E-2</v>
      </c>
      <c r="T134" s="197">
        <f t="shared" si="3"/>
        <v>2.1080000000000001</v>
      </c>
      <c r="U134" s="32"/>
      <c r="V134" s="32"/>
      <c r="W134" s="32"/>
      <c r="X134" s="32"/>
      <c r="Y134" s="32"/>
      <c r="Z134" s="32"/>
      <c r="AA134" s="32"/>
      <c r="AB134" s="32"/>
      <c r="AC134" s="32"/>
      <c r="AD134" s="32"/>
      <c r="AE134" s="32"/>
      <c r="AR134" s="198" t="s">
        <v>143</v>
      </c>
      <c r="AT134" s="198" t="s">
        <v>139</v>
      </c>
      <c r="AU134" s="198" t="s">
        <v>144</v>
      </c>
      <c r="AY134" s="15" t="s">
        <v>136</v>
      </c>
      <c r="BE134" s="199">
        <f t="shared" si="4"/>
        <v>0</v>
      </c>
      <c r="BF134" s="199">
        <f t="shared" si="5"/>
        <v>0</v>
      </c>
      <c r="BG134" s="199">
        <f t="shared" si="6"/>
        <v>0</v>
      </c>
      <c r="BH134" s="199">
        <f t="shared" si="7"/>
        <v>0</v>
      </c>
      <c r="BI134" s="199">
        <f t="shared" si="8"/>
        <v>0</v>
      </c>
      <c r="BJ134" s="15" t="s">
        <v>144</v>
      </c>
      <c r="BK134" s="199">
        <f t="shared" si="9"/>
        <v>0</v>
      </c>
      <c r="BL134" s="15" t="s">
        <v>143</v>
      </c>
      <c r="BM134" s="198" t="s">
        <v>844</v>
      </c>
    </row>
    <row r="135" spans="1:65" s="2" customFormat="1" ht="29.25">
      <c r="A135" s="32"/>
      <c r="B135" s="33"/>
      <c r="C135" s="34"/>
      <c r="D135" s="200" t="s">
        <v>154</v>
      </c>
      <c r="E135" s="34"/>
      <c r="F135" s="201" t="s">
        <v>206</v>
      </c>
      <c r="G135" s="34"/>
      <c r="H135" s="34"/>
      <c r="I135" s="106"/>
      <c r="J135" s="34"/>
      <c r="K135" s="34"/>
      <c r="L135" s="37"/>
      <c r="M135" s="202"/>
      <c r="N135" s="203"/>
      <c r="O135" s="62"/>
      <c r="P135" s="62"/>
      <c r="Q135" s="62"/>
      <c r="R135" s="62"/>
      <c r="S135" s="62"/>
      <c r="T135" s="63"/>
      <c r="U135" s="32"/>
      <c r="V135" s="32"/>
      <c r="W135" s="32"/>
      <c r="X135" s="32"/>
      <c r="Y135" s="32"/>
      <c r="Z135" s="32"/>
      <c r="AA135" s="32"/>
      <c r="AB135" s="32"/>
      <c r="AC135" s="32"/>
      <c r="AD135" s="32"/>
      <c r="AE135" s="32"/>
      <c r="AT135" s="15" t="s">
        <v>154</v>
      </c>
      <c r="AU135" s="15" t="s">
        <v>144</v>
      </c>
    </row>
    <row r="136" spans="1:65" s="12" customFormat="1" ht="22.9" customHeight="1">
      <c r="B136" s="170"/>
      <c r="C136" s="171"/>
      <c r="D136" s="172" t="s">
        <v>72</v>
      </c>
      <c r="E136" s="184" t="s">
        <v>235</v>
      </c>
      <c r="F136" s="184" t="s">
        <v>236</v>
      </c>
      <c r="G136" s="171"/>
      <c r="H136" s="171"/>
      <c r="I136" s="174"/>
      <c r="J136" s="185">
        <f>BK136</f>
        <v>0</v>
      </c>
      <c r="K136" s="171"/>
      <c r="L136" s="176"/>
      <c r="M136" s="177"/>
      <c r="N136" s="178"/>
      <c r="O136" s="178"/>
      <c r="P136" s="179">
        <f>SUM(P137:P146)</f>
        <v>0</v>
      </c>
      <c r="Q136" s="178"/>
      <c r="R136" s="179">
        <f>SUM(R137:R146)</f>
        <v>0</v>
      </c>
      <c r="S136" s="178"/>
      <c r="T136" s="180">
        <f>SUM(T137:T146)</f>
        <v>0</v>
      </c>
      <c r="AR136" s="181" t="s">
        <v>81</v>
      </c>
      <c r="AT136" s="182" t="s">
        <v>72</v>
      </c>
      <c r="AU136" s="182" t="s">
        <v>81</v>
      </c>
      <c r="AY136" s="181" t="s">
        <v>136</v>
      </c>
      <c r="BK136" s="183">
        <f>SUM(BK137:BK146)</f>
        <v>0</v>
      </c>
    </row>
    <row r="137" spans="1:65" s="2" customFormat="1" ht="36" customHeight="1">
      <c r="A137" s="32"/>
      <c r="B137" s="33"/>
      <c r="C137" s="186" t="s">
        <v>237</v>
      </c>
      <c r="D137" s="186" t="s">
        <v>139</v>
      </c>
      <c r="E137" s="187" t="s">
        <v>238</v>
      </c>
      <c r="F137" s="188" t="s">
        <v>239</v>
      </c>
      <c r="G137" s="189" t="s">
        <v>240</v>
      </c>
      <c r="H137" s="190">
        <v>7.7469999999999999</v>
      </c>
      <c r="I137" s="191"/>
      <c r="J137" s="192">
        <f>ROUND(I137*H137,2)</f>
        <v>0</v>
      </c>
      <c r="K137" s="193"/>
      <c r="L137" s="37"/>
      <c r="M137" s="194" t="s">
        <v>19</v>
      </c>
      <c r="N137" s="195" t="s">
        <v>45</v>
      </c>
      <c r="O137" s="62"/>
      <c r="P137" s="196">
        <f>O137*H137</f>
        <v>0</v>
      </c>
      <c r="Q137" s="196">
        <v>0</v>
      </c>
      <c r="R137" s="196">
        <f>Q137*H137</f>
        <v>0</v>
      </c>
      <c r="S137" s="196">
        <v>0</v>
      </c>
      <c r="T137" s="197">
        <f>S137*H137</f>
        <v>0</v>
      </c>
      <c r="U137" s="32"/>
      <c r="V137" s="32"/>
      <c r="W137" s="32"/>
      <c r="X137" s="32"/>
      <c r="Y137" s="32"/>
      <c r="Z137" s="32"/>
      <c r="AA137" s="32"/>
      <c r="AB137" s="32"/>
      <c r="AC137" s="32"/>
      <c r="AD137" s="32"/>
      <c r="AE137" s="32"/>
      <c r="AR137" s="198" t="s">
        <v>143</v>
      </c>
      <c r="AT137" s="198" t="s">
        <v>139</v>
      </c>
      <c r="AU137" s="198" t="s">
        <v>144</v>
      </c>
      <c r="AY137" s="15" t="s">
        <v>136</v>
      </c>
      <c r="BE137" s="199">
        <f>IF(N137="základní",J137,0)</f>
        <v>0</v>
      </c>
      <c r="BF137" s="199">
        <f>IF(N137="snížená",J137,0)</f>
        <v>0</v>
      </c>
      <c r="BG137" s="199">
        <f>IF(N137="zákl. přenesená",J137,0)</f>
        <v>0</v>
      </c>
      <c r="BH137" s="199">
        <f>IF(N137="sníž. přenesená",J137,0)</f>
        <v>0</v>
      </c>
      <c r="BI137" s="199">
        <f>IF(N137="nulová",J137,0)</f>
        <v>0</v>
      </c>
      <c r="BJ137" s="15" t="s">
        <v>144</v>
      </c>
      <c r="BK137" s="199">
        <f>ROUND(I137*H137,2)</f>
        <v>0</v>
      </c>
      <c r="BL137" s="15" t="s">
        <v>143</v>
      </c>
      <c r="BM137" s="198" t="s">
        <v>845</v>
      </c>
    </row>
    <row r="138" spans="1:65" s="2" customFormat="1" ht="146.25">
      <c r="A138" s="32"/>
      <c r="B138" s="33"/>
      <c r="C138" s="34"/>
      <c r="D138" s="200" t="s">
        <v>154</v>
      </c>
      <c r="E138" s="34"/>
      <c r="F138" s="201" t="s">
        <v>242</v>
      </c>
      <c r="G138" s="34"/>
      <c r="H138" s="34"/>
      <c r="I138" s="106"/>
      <c r="J138" s="34"/>
      <c r="K138" s="34"/>
      <c r="L138" s="37"/>
      <c r="M138" s="202"/>
      <c r="N138" s="203"/>
      <c r="O138" s="62"/>
      <c r="P138" s="62"/>
      <c r="Q138" s="62"/>
      <c r="R138" s="62"/>
      <c r="S138" s="62"/>
      <c r="T138" s="63"/>
      <c r="U138" s="32"/>
      <c r="V138" s="32"/>
      <c r="W138" s="32"/>
      <c r="X138" s="32"/>
      <c r="Y138" s="32"/>
      <c r="Z138" s="32"/>
      <c r="AA138" s="32"/>
      <c r="AB138" s="32"/>
      <c r="AC138" s="32"/>
      <c r="AD138" s="32"/>
      <c r="AE138" s="32"/>
      <c r="AT138" s="15" t="s">
        <v>154</v>
      </c>
      <c r="AU138" s="15" t="s">
        <v>144</v>
      </c>
    </row>
    <row r="139" spans="1:65" s="2" customFormat="1" ht="36" customHeight="1">
      <c r="A139" s="32"/>
      <c r="B139" s="33"/>
      <c r="C139" s="186" t="s">
        <v>243</v>
      </c>
      <c r="D139" s="186" t="s">
        <v>139</v>
      </c>
      <c r="E139" s="187" t="s">
        <v>244</v>
      </c>
      <c r="F139" s="188" t="s">
        <v>245</v>
      </c>
      <c r="G139" s="189" t="s">
        <v>240</v>
      </c>
      <c r="H139" s="190">
        <v>60</v>
      </c>
      <c r="I139" s="191"/>
      <c r="J139" s="192">
        <f>ROUND(I139*H139,2)</f>
        <v>0</v>
      </c>
      <c r="K139" s="193"/>
      <c r="L139" s="37"/>
      <c r="M139" s="194" t="s">
        <v>19</v>
      </c>
      <c r="N139" s="195" t="s">
        <v>45</v>
      </c>
      <c r="O139" s="62"/>
      <c r="P139" s="196">
        <f>O139*H139</f>
        <v>0</v>
      </c>
      <c r="Q139" s="196">
        <v>0</v>
      </c>
      <c r="R139" s="196">
        <f>Q139*H139</f>
        <v>0</v>
      </c>
      <c r="S139" s="196">
        <v>0</v>
      </c>
      <c r="T139" s="197">
        <f>S139*H139</f>
        <v>0</v>
      </c>
      <c r="U139" s="32"/>
      <c r="V139" s="32"/>
      <c r="W139" s="32"/>
      <c r="X139" s="32"/>
      <c r="Y139" s="32"/>
      <c r="Z139" s="32"/>
      <c r="AA139" s="32"/>
      <c r="AB139" s="32"/>
      <c r="AC139" s="32"/>
      <c r="AD139" s="32"/>
      <c r="AE139" s="32"/>
      <c r="AR139" s="198" t="s">
        <v>143</v>
      </c>
      <c r="AT139" s="198" t="s">
        <v>139</v>
      </c>
      <c r="AU139" s="198" t="s">
        <v>144</v>
      </c>
      <c r="AY139" s="15" t="s">
        <v>136</v>
      </c>
      <c r="BE139" s="199">
        <f>IF(N139="základní",J139,0)</f>
        <v>0</v>
      </c>
      <c r="BF139" s="199">
        <f>IF(N139="snížená",J139,0)</f>
        <v>0</v>
      </c>
      <c r="BG139" s="199">
        <f>IF(N139="zákl. přenesená",J139,0)</f>
        <v>0</v>
      </c>
      <c r="BH139" s="199">
        <f>IF(N139="sníž. přenesená",J139,0)</f>
        <v>0</v>
      </c>
      <c r="BI139" s="199">
        <f>IF(N139="nulová",J139,0)</f>
        <v>0</v>
      </c>
      <c r="BJ139" s="15" t="s">
        <v>144</v>
      </c>
      <c r="BK139" s="199">
        <f>ROUND(I139*H139,2)</f>
        <v>0</v>
      </c>
      <c r="BL139" s="15" t="s">
        <v>143</v>
      </c>
      <c r="BM139" s="198" t="s">
        <v>846</v>
      </c>
    </row>
    <row r="140" spans="1:65" s="2" customFormat="1" ht="87.75">
      <c r="A140" s="32"/>
      <c r="B140" s="33"/>
      <c r="C140" s="34"/>
      <c r="D140" s="200" t="s">
        <v>154</v>
      </c>
      <c r="E140" s="34"/>
      <c r="F140" s="201" t="s">
        <v>247</v>
      </c>
      <c r="G140" s="34"/>
      <c r="H140" s="34"/>
      <c r="I140" s="106"/>
      <c r="J140" s="34"/>
      <c r="K140" s="34"/>
      <c r="L140" s="37"/>
      <c r="M140" s="202"/>
      <c r="N140" s="203"/>
      <c r="O140" s="62"/>
      <c r="P140" s="62"/>
      <c r="Q140" s="62"/>
      <c r="R140" s="62"/>
      <c r="S140" s="62"/>
      <c r="T140" s="63"/>
      <c r="U140" s="32"/>
      <c r="V140" s="32"/>
      <c r="W140" s="32"/>
      <c r="X140" s="32"/>
      <c r="Y140" s="32"/>
      <c r="Z140" s="32"/>
      <c r="AA140" s="32"/>
      <c r="AB140" s="32"/>
      <c r="AC140" s="32"/>
      <c r="AD140" s="32"/>
      <c r="AE140" s="32"/>
      <c r="AT140" s="15" t="s">
        <v>154</v>
      </c>
      <c r="AU140" s="15" t="s">
        <v>144</v>
      </c>
    </row>
    <row r="141" spans="1:65" s="2" customFormat="1" ht="36" customHeight="1">
      <c r="A141" s="32"/>
      <c r="B141" s="33"/>
      <c r="C141" s="186" t="s">
        <v>248</v>
      </c>
      <c r="D141" s="186" t="s">
        <v>139</v>
      </c>
      <c r="E141" s="187" t="s">
        <v>249</v>
      </c>
      <c r="F141" s="188" t="s">
        <v>250</v>
      </c>
      <c r="G141" s="189" t="s">
        <v>240</v>
      </c>
      <c r="H141" s="190">
        <v>7.7469999999999999</v>
      </c>
      <c r="I141" s="191"/>
      <c r="J141" s="192">
        <f>ROUND(I141*H141,2)</f>
        <v>0</v>
      </c>
      <c r="K141" s="193"/>
      <c r="L141" s="37"/>
      <c r="M141" s="194" t="s">
        <v>19</v>
      </c>
      <c r="N141" s="195" t="s">
        <v>45</v>
      </c>
      <c r="O141" s="62"/>
      <c r="P141" s="196">
        <f>O141*H141</f>
        <v>0</v>
      </c>
      <c r="Q141" s="196">
        <v>0</v>
      </c>
      <c r="R141" s="196">
        <f>Q141*H141</f>
        <v>0</v>
      </c>
      <c r="S141" s="196">
        <v>0</v>
      </c>
      <c r="T141" s="197">
        <f>S141*H141</f>
        <v>0</v>
      </c>
      <c r="U141" s="32"/>
      <c r="V141" s="32"/>
      <c r="W141" s="32"/>
      <c r="X141" s="32"/>
      <c r="Y141" s="32"/>
      <c r="Z141" s="32"/>
      <c r="AA141" s="32"/>
      <c r="AB141" s="32"/>
      <c r="AC141" s="32"/>
      <c r="AD141" s="32"/>
      <c r="AE141" s="32"/>
      <c r="AR141" s="198" t="s">
        <v>143</v>
      </c>
      <c r="AT141" s="198" t="s">
        <v>139</v>
      </c>
      <c r="AU141" s="198" t="s">
        <v>144</v>
      </c>
      <c r="AY141" s="15" t="s">
        <v>136</v>
      </c>
      <c r="BE141" s="199">
        <f>IF(N141="základní",J141,0)</f>
        <v>0</v>
      </c>
      <c r="BF141" s="199">
        <f>IF(N141="snížená",J141,0)</f>
        <v>0</v>
      </c>
      <c r="BG141" s="199">
        <f>IF(N141="zákl. přenesená",J141,0)</f>
        <v>0</v>
      </c>
      <c r="BH141" s="199">
        <f>IF(N141="sníž. přenesená",J141,0)</f>
        <v>0</v>
      </c>
      <c r="BI141" s="199">
        <f>IF(N141="nulová",J141,0)</f>
        <v>0</v>
      </c>
      <c r="BJ141" s="15" t="s">
        <v>144</v>
      </c>
      <c r="BK141" s="199">
        <f>ROUND(I141*H141,2)</f>
        <v>0</v>
      </c>
      <c r="BL141" s="15" t="s">
        <v>143</v>
      </c>
      <c r="BM141" s="198" t="s">
        <v>847</v>
      </c>
    </row>
    <row r="142" spans="1:65" s="2" customFormat="1" ht="97.5">
      <c r="A142" s="32"/>
      <c r="B142" s="33"/>
      <c r="C142" s="34"/>
      <c r="D142" s="200" t="s">
        <v>154</v>
      </c>
      <c r="E142" s="34"/>
      <c r="F142" s="201" t="s">
        <v>252</v>
      </c>
      <c r="G142" s="34"/>
      <c r="H142" s="34"/>
      <c r="I142" s="106"/>
      <c r="J142" s="34"/>
      <c r="K142" s="34"/>
      <c r="L142" s="37"/>
      <c r="M142" s="202"/>
      <c r="N142" s="203"/>
      <c r="O142" s="62"/>
      <c r="P142" s="62"/>
      <c r="Q142" s="62"/>
      <c r="R142" s="62"/>
      <c r="S142" s="62"/>
      <c r="T142" s="63"/>
      <c r="U142" s="32"/>
      <c r="V142" s="32"/>
      <c r="W142" s="32"/>
      <c r="X142" s="32"/>
      <c r="Y142" s="32"/>
      <c r="Z142" s="32"/>
      <c r="AA142" s="32"/>
      <c r="AB142" s="32"/>
      <c r="AC142" s="32"/>
      <c r="AD142" s="32"/>
      <c r="AE142" s="32"/>
      <c r="AT142" s="15" t="s">
        <v>154</v>
      </c>
      <c r="AU142" s="15" t="s">
        <v>144</v>
      </c>
    </row>
    <row r="143" spans="1:65" s="2" customFormat="1" ht="36" customHeight="1">
      <c r="A143" s="32"/>
      <c r="B143" s="33"/>
      <c r="C143" s="186" t="s">
        <v>253</v>
      </c>
      <c r="D143" s="186" t="s">
        <v>139</v>
      </c>
      <c r="E143" s="187" t="s">
        <v>254</v>
      </c>
      <c r="F143" s="188" t="s">
        <v>255</v>
      </c>
      <c r="G143" s="189" t="s">
        <v>240</v>
      </c>
      <c r="H143" s="190">
        <v>6.0960000000000001</v>
      </c>
      <c r="I143" s="191"/>
      <c r="J143" s="192">
        <f>ROUND(I143*H143,2)</f>
        <v>0</v>
      </c>
      <c r="K143" s="193"/>
      <c r="L143" s="37"/>
      <c r="M143" s="194" t="s">
        <v>19</v>
      </c>
      <c r="N143" s="195" t="s">
        <v>45</v>
      </c>
      <c r="O143" s="62"/>
      <c r="P143" s="196">
        <f>O143*H143</f>
        <v>0</v>
      </c>
      <c r="Q143" s="196">
        <v>0</v>
      </c>
      <c r="R143" s="196">
        <f>Q143*H143</f>
        <v>0</v>
      </c>
      <c r="S143" s="196">
        <v>0</v>
      </c>
      <c r="T143" s="197">
        <f>S143*H143</f>
        <v>0</v>
      </c>
      <c r="U143" s="32"/>
      <c r="V143" s="32"/>
      <c r="W143" s="32"/>
      <c r="X143" s="32"/>
      <c r="Y143" s="32"/>
      <c r="Z143" s="32"/>
      <c r="AA143" s="32"/>
      <c r="AB143" s="32"/>
      <c r="AC143" s="32"/>
      <c r="AD143" s="32"/>
      <c r="AE143" s="32"/>
      <c r="AR143" s="198" t="s">
        <v>143</v>
      </c>
      <c r="AT143" s="198" t="s">
        <v>139</v>
      </c>
      <c r="AU143" s="198" t="s">
        <v>144</v>
      </c>
      <c r="AY143" s="15" t="s">
        <v>136</v>
      </c>
      <c r="BE143" s="199">
        <f>IF(N143="základní",J143,0)</f>
        <v>0</v>
      </c>
      <c r="BF143" s="199">
        <f>IF(N143="snížená",J143,0)</f>
        <v>0</v>
      </c>
      <c r="BG143" s="199">
        <f>IF(N143="zákl. přenesená",J143,0)</f>
        <v>0</v>
      </c>
      <c r="BH143" s="199">
        <f>IF(N143="sníž. přenesená",J143,0)</f>
        <v>0</v>
      </c>
      <c r="BI143" s="199">
        <f>IF(N143="nulová",J143,0)</f>
        <v>0</v>
      </c>
      <c r="BJ143" s="15" t="s">
        <v>144</v>
      </c>
      <c r="BK143" s="199">
        <f>ROUND(I143*H143,2)</f>
        <v>0</v>
      </c>
      <c r="BL143" s="15" t="s">
        <v>143</v>
      </c>
      <c r="BM143" s="198" t="s">
        <v>848</v>
      </c>
    </row>
    <row r="144" spans="1:65" s="2" customFormat="1" ht="97.5">
      <c r="A144" s="32"/>
      <c r="B144" s="33"/>
      <c r="C144" s="34"/>
      <c r="D144" s="200" t="s">
        <v>154</v>
      </c>
      <c r="E144" s="34"/>
      <c r="F144" s="201" t="s">
        <v>257</v>
      </c>
      <c r="G144" s="34"/>
      <c r="H144" s="34"/>
      <c r="I144" s="106"/>
      <c r="J144" s="34"/>
      <c r="K144" s="34"/>
      <c r="L144" s="37"/>
      <c r="M144" s="202"/>
      <c r="N144" s="203"/>
      <c r="O144" s="62"/>
      <c r="P144" s="62"/>
      <c r="Q144" s="62"/>
      <c r="R144" s="62"/>
      <c r="S144" s="62"/>
      <c r="T144" s="63"/>
      <c r="U144" s="32"/>
      <c r="V144" s="32"/>
      <c r="W144" s="32"/>
      <c r="X144" s="32"/>
      <c r="Y144" s="32"/>
      <c r="Z144" s="32"/>
      <c r="AA144" s="32"/>
      <c r="AB144" s="32"/>
      <c r="AC144" s="32"/>
      <c r="AD144" s="32"/>
      <c r="AE144" s="32"/>
      <c r="AT144" s="15" t="s">
        <v>154</v>
      </c>
      <c r="AU144" s="15" t="s">
        <v>144</v>
      </c>
    </row>
    <row r="145" spans="1:65" s="2" customFormat="1" ht="36" customHeight="1">
      <c r="A145" s="32"/>
      <c r="B145" s="33"/>
      <c r="C145" s="186" t="s">
        <v>260</v>
      </c>
      <c r="D145" s="186" t="s">
        <v>139</v>
      </c>
      <c r="E145" s="187" t="s">
        <v>849</v>
      </c>
      <c r="F145" s="188" t="s">
        <v>850</v>
      </c>
      <c r="G145" s="189" t="s">
        <v>240</v>
      </c>
      <c r="H145" s="190">
        <v>6.0960000000000001</v>
      </c>
      <c r="I145" s="191"/>
      <c r="J145" s="192">
        <f>ROUND(I145*H145,2)</f>
        <v>0</v>
      </c>
      <c r="K145" s="193"/>
      <c r="L145" s="37"/>
      <c r="M145" s="194" t="s">
        <v>19</v>
      </c>
      <c r="N145" s="195" t="s">
        <v>45</v>
      </c>
      <c r="O145" s="62"/>
      <c r="P145" s="196">
        <f>O145*H145</f>
        <v>0</v>
      </c>
      <c r="Q145" s="196">
        <v>0</v>
      </c>
      <c r="R145" s="196">
        <f>Q145*H145</f>
        <v>0</v>
      </c>
      <c r="S145" s="196">
        <v>0</v>
      </c>
      <c r="T145" s="197">
        <f>S145*H145</f>
        <v>0</v>
      </c>
      <c r="U145" s="32"/>
      <c r="V145" s="32"/>
      <c r="W145" s="32"/>
      <c r="X145" s="32"/>
      <c r="Y145" s="32"/>
      <c r="Z145" s="32"/>
      <c r="AA145" s="32"/>
      <c r="AB145" s="32"/>
      <c r="AC145" s="32"/>
      <c r="AD145" s="32"/>
      <c r="AE145" s="32"/>
      <c r="AR145" s="198" t="s">
        <v>143</v>
      </c>
      <c r="AT145" s="198" t="s">
        <v>139</v>
      </c>
      <c r="AU145" s="198" t="s">
        <v>144</v>
      </c>
      <c r="AY145" s="15" t="s">
        <v>136</v>
      </c>
      <c r="BE145" s="199">
        <f>IF(N145="základní",J145,0)</f>
        <v>0</v>
      </c>
      <c r="BF145" s="199">
        <f>IF(N145="snížená",J145,0)</f>
        <v>0</v>
      </c>
      <c r="BG145" s="199">
        <f>IF(N145="zákl. přenesená",J145,0)</f>
        <v>0</v>
      </c>
      <c r="BH145" s="199">
        <f>IF(N145="sníž. přenesená",J145,0)</f>
        <v>0</v>
      </c>
      <c r="BI145" s="199">
        <f>IF(N145="nulová",J145,0)</f>
        <v>0</v>
      </c>
      <c r="BJ145" s="15" t="s">
        <v>144</v>
      </c>
      <c r="BK145" s="199">
        <f>ROUND(I145*H145,2)</f>
        <v>0</v>
      </c>
      <c r="BL145" s="15" t="s">
        <v>143</v>
      </c>
      <c r="BM145" s="198" t="s">
        <v>851</v>
      </c>
    </row>
    <row r="146" spans="1:65" s="2" customFormat="1" ht="97.5">
      <c r="A146" s="32"/>
      <c r="B146" s="33"/>
      <c r="C146" s="34"/>
      <c r="D146" s="200" t="s">
        <v>154</v>
      </c>
      <c r="E146" s="34"/>
      <c r="F146" s="201" t="s">
        <v>257</v>
      </c>
      <c r="G146" s="34"/>
      <c r="H146" s="34"/>
      <c r="I146" s="106"/>
      <c r="J146" s="34"/>
      <c r="K146" s="34"/>
      <c r="L146" s="37"/>
      <c r="M146" s="202"/>
      <c r="N146" s="203"/>
      <c r="O146" s="62"/>
      <c r="P146" s="62"/>
      <c r="Q146" s="62"/>
      <c r="R146" s="62"/>
      <c r="S146" s="62"/>
      <c r="T146" s="63"/>
      <c r="U146" s="32"/>
      <c r="V146" s="32"/>
      <c r="W146" s="32"/>
      <c r="X146" s="32"/>
      <c r="Y146" s="32"/>
      <c r="Z146" s="32"/>
      <c r="AA146" s="32"/>
      <c r="AB146" s="32"/>
      <c r="AC146" s="32"/>
      <c r="AD146" s="32"/>
      <c r="AE146" s="32"/>
      <c r="AT146" s="15" t="s">
        <v>154</v>
      </c>
      <c r="AU146" s="15" t="s">
        <v>144</v>
      </c>
    </row>
    <row r="147" spans="1:65" s="12" customFormat="1" ht="22.9" customHeight="1">
      <c r="B147" s="170"/>
      <c r="C147" s="171"/>
      <c r="D147" s="172" t="s">
        <v>72</v>
      </c>
      <c r="E147" s="184" t="s">
        <v>258</v>
      </c>
      <c r="F147" s="184" t="s">
        <v>259</v>
      </c>
      <c r="G147" s="171"/>
      <c r="H147" s="171"/>
      <c r="I147" s="174"/>
      <c r="J147" s="185">
        <f>BK147</f>
        <v>0</v>
      </c>
      <c r="K147" s="171"/>
      <c r="L147" s="176"/>
      <c r="M147" s="177"/>
      <c r="N147" s="178"/>
      <c r="O147" s="178"/>
      <c r="P147" s="179">
        <f>SUM(P148:P149)</f>
        <v>0</v>
      </c>
      <c r="Q147" s="178"/>
      <c r="R147" s="179">
        <f>SUM(R148:R149)</f>
        <v>0</v>
      </c>
      <c r="S147" s="178"/>
      <c r="T147" s="180">
        <f>SUM(T148:T149)</f>
        <v>0</v>
      </c>
      <c r="AR147" s="181" t="s">
        <v>81</v>
      </c>
      <c r="AT147" s="182" t="s">
        <v>72</v>
      </c>
      <c r="AU147" s="182" t="s">
        <v>81</v>
      </c>
      <c r="AY147" s="181" t="s">
        <v>136</v>
      </c>
      <c r="BK147" s="183">
        <f>SUM(BK148:BK149)</f>
        <v>0</v>
      </c>
    </row>
    <row r="148" spans="1:65" s="2" customFormat="1" ht="48" customHeight="1">
      <c r="A148" s="32"/>
      <c r="B148" s="33"/>
      <c r="C148" s="186" t="s">
        <v>269</v>
      </c>
      <c r="D148" s="186" t="s">
        <v>139</v>
      </c>
      <c r="E148" s="187" t="s">
        <v>261</v>
      </c>
      <c r="F148" s="188" t="s">
        <v>262</v>
      </c>
      <c r="G148" s="189" t="s">
        <v>240</v>
      </c>
      <c r="H148" s="190">
        <v>4.9029999999999996</v>
      </c>
      <c r="I148" s="191"/>
      <c r="J148" s="192">
        <f>ROUND(I148*H148,2)</f>
        <v>0</v>
      </c>
      <c r="K148" s="193"/>
      <c r="L148" s="37"/>
      <c r="M148" s="194" t="s">
        <v>19</v>
      </c>
      <c r="N148" s="195" t="s">
        <v>45</v>
      </c>
      <c r="O148" s="62"/>
      <c r="P148" s="196">
        <f>O148*H148</f>
        <v>0</v>
      </c>
      <c r="Q148" s="196">
        <v>0</v>
      </c>
      <c r="R148" s="196">
        <f>Q148*H148</f>
        <v>0</v>
      </c>
      <c r="S148" s="196">
        <v>0</v>
      </c>
      <c r="T148" s="197">
        <f>S148*H148</f>
        <v>0</v>
      </c>
      <c r="U148" s="32"/>
      <c r="V148" s="32"/>
      <c r="W148" s="32"/>
      <c r="X148" s="32"/>
      <c r="Y148" s="32"/>
      <c r="Z148" s="32"/>
      <c r="AA148" s="32"/>
      <c r="AB148" s="32"/>
      <c r="AC148" s="32"/>
      <c r="AD148" s="32"/>
      <c r="AE148" s="32"/>
      <c r="AR148" s="198" t="s">
        <v>143</v>
      </c>
      <c r="AT148" s="198" t="s">
        <v>139</v>
      </c>
      <c r="AU148" s="198" t="s">
        <v>144</v>
      </c>
      <c r="AY148" s="15" t="s">
        <v>136</v>
      </c>
      <c r="BE148" s="199">
        <f>IF(N148="základní",J148,0)</f>
        <v>0</v>
      </c>
      <c r="BF148" s="199">
        <f>IF(N148="snížená",J148,0)</f>
        <v>0</v>
      </c>
      <c r="BG148" s="199">
        <f>IF(N148="zákl. přenesená",J148,0)</f>
        <v>0</v>
      </c>
      <c r="BH148" s="199">
        <f>IF(N148="sníž. přenesená",J148,0)</f>
        <v>0</v>
      </c>
      <c r="BI148" s="199">
        <f>IF(N148="nulová",J148,0)</f>
        <v>0</v>
      </c>
      <c r="BJ148" s="15" t="s">
        <v>144</v>
      </c>
      <c r="BK148" s="199">
        <f>ROUND(I148*H148,2)</f>
        <v>0</v>
      </c>
      <c r="BL148" s="15" t="s">
        <v>143</v>
      </c>
      <c r="BM148" s="198" t="s">
        <v>852</v>
      </c>
    </row>
    <row r="149" spans="1:65" s="2" customFormat="1" ht="87.75">
      <c r="A149" s="32"/>
      <c r="B149" s="33"/>
      <c r="C149" s="34"/>
      <c r="D149" s="200" t="s">
        <v>154</v>
      </c>
      <c r="E149" s="34"/>
      <c r="F149" s="201" t="s">
        <v>264</v>
      </c>
      <c r="G149" s="34"/>
      <c r="H149" s="34"/>
      <c r="I149" s="106"/>
      <c r="J149" s="34"/>
      <c r="K149" s="34"/>
      <c r="L149" s="37"/>
      <c r="M149" s="202"/>
      <c r="N149" s="203"/>
      <c r="O149" s="62"/>
      <c r="P149" s="62"/>
      <c r="Q149" s="62"/>
      <c r="R149" s="62"/>
      <c r="S149" s="62"/>
      <c r="T149" s="63"/>
      <c r="U149" s="32"/>
      <c r="V149" s="32"/>
      <c r="W149" s="32"/>
      <c r="X149" s="32"/>
      <c r="Y149" s="32"/>
      <c r="Z149" s="32"/>
      <c r="AA149" s="32"/>
      <c r="AB149" s="32"/>
      <c r="AC149" s="32"/>
      <c r="AD149" s="32"/>
      <c r="AE149" s="32"/>
      <c r="AT149" s="15" t="s">
        <v>154</v>
      </c>
      <c r="AU149" s="15" t="s">
        <v>144</v>
      </c>
    </row>
    <row r="150" spans="1:65" s="12" customFormat="1" ht="25.9" customHeight="1">
      <c r="B150" s="170"/>
      <c r="C150" s="171"/>
      <c r="D150" s="172" t="s">
        <v>72</v>
      </c>
      <c r="E150" s="173" t="s">
        <v>265</v>
      </c>
      <c r="F150" s="173" t="s">
        <v>266</v>
      </c>
      <c r="G150" s="171"/>
      <c r="H150" s="171"/>
      <c r="I150" s="174"/>
      <c r="J150" s="175">
        <f>BK150</f>
        <v>0</v>
      </c>
      <c r="K150" s="171"/>
      <c r="L150" s="176"/>
      <c r="M150" s="177"/>
      <c r="N150" s="178"/>
      <c r="O150" s="178"/>
      <c r="P150" s="179">
        <f>P151+P160+P186+P216+P250+P253+P259+P271+P287+P299+P309+P320+P335+P346+P353</f>
        <v>0</v>
      </c>
      <c r="Q150" s="178"/>
      <c r="R150" s="179">
        <f>R151+R160+R186+R216+R250+R253+R259+R271+R287+R299+R309+R320+R335+R346+R353</f>
        <v>1.282975</v>
      </c>
      <c r="S150" s="178"/>
      <c r="T150" s="180">
        <f>T151+T160+T186+T216+T250+T253+T259+T271+T287+T299+T309+T320+T335+T346+T353</f>
        <v>0.23753000000000005</v>
      </c>
      <c r="AR150" s="181" t="s">
        <v>144</v>
      </c>
      <c r="AT150" s="182" t="s">
        <v>72</v>
      </c>
      <c r="AU150" s="182" t="s">
        <v>73</v>
      </c>
      <c r="AY150" s="181" t="s">
        <v>136</v>
      </c>
      <c r="BK150" s="183">
        <f>BK151+BK160+BK186+BK216+BK250+BK253+BK259+BK271+BK287+BK299+BK309+BK320+BK335+BK346+BK353</f>
        <v>0</v>
      </c>
    </row>
    <row r="151" spans="1:65" s="12" customFormat="1" ht="22.9" customHeight="1">
      <c r="B151" s="170"/>
      <c r="C151" s="171"/>
      <c r="D151" s="172" t="s">
        <v>72</v>
      </c>
      <c r="E151" s="184" t="s">
        <v>267</v>
      </c>
      <c r="F151" s="184" t="s">
        <v>268</v>
      </c>
      <c r="G151" s="171"/>
      <c r="H151" s="171"/>
      <c r="I151" s="174"/>
      <c r="J151" s="185">
        <f>BK151</f>
        <v>0</v>
      </c>
      <c r="K151" s="171"/>
      <c r="L151" s="176"/>
      <c r="M151" s="177"/>
      <c r="N151" s="178"/>
      <c r="O151" s="178"/>
      <c r="P151" s="179">
        <f>SUM(P152:P159)</f>
        <v>0</v>
      </c>
      <c r="Q151" s="178"/>
      <c r="R151" s="179">
        <f>SUM(R152:R159)</f>
        <v>9.1600000000000001E-2</v>
      </c>
      <c r="S151" s="178"/>
      <c r="T151" s="180">
        <f>SUM(T152:T159)</f>
        <v>3.6000000000000004E-2</v>
      </c>
      <c r="AR151" s="181" t="s">
        <v>144</v>
      </c>
      <c r="AT151" s="182" t="s">
        <v>72</v>
      </c>
      <c r="AU151" s="182" t="s">
        <v>81</v>
      </c>
      <c r="AY151" s="181" t="s">
        <v>136</v>
      </c>
      <c r="BK151" s="183">
        <f>SUM(BK152:BK159)</f>
        <v>0</v>
      </c>
    </row>
    <row r="152" spans="1:65" s="2" customFormat="1" ht="24" customHeight="1">
      <c r="A152" s="32"/>
      <c r="B152" s="33"/>
      <c r="C152" s="186" t="s">
        <v>274</v>
      </c>
      <c r="D152" s="186" t="s">
        <v>139</v>
      </c>
      <c r="E152" s="187" t="s">
        <v>270</v>
      </c>
      <c r="F152" s="188" t="s">
        <v>271</v>
      </c>
      <c r="G152" s="189" t="s">
        <v>142</v>
      </c>
      <c r="H152" s="190">
        <v>9</v>
      </c>
      <c r="I152" s="191"/>
      <c r="J152" s="192">
        <f>ROUND(I152*H152,2)</f>
        <v>0</v>
      </c>
      <c r="K152" s="193"/>
      <c r="L152" s="37"/>
      <c r="M152" s="194" t="s">
        <v>19</v>
      </c>
      <c r="N152" s="195" t="s">
        <v>45</v>
      </c>
      <c r="O152" s="62"/>
      <c r="P152" s="196">
        <f>O152*H152</f>
        <v>0</v>
      </c>
      <c r="Q152" s="196">
        <v>0</v>
      </c>
      <c r="R152" s="196">
        <f>Q152*H152</f>
        <v>0</v>
      </c>
      <c r="S152" s="196">
        <v>4.0000000000000001E-3</v>
      </c>
      <c r="T152" s="197">
        <f>S152*H152</f>
        <v>3.6000000000000004E-2</v>
      </c>
      <c r="U152" s="32"/>
      <c r="V152" s="32"/>
      <c r="W152" s="32"/>
      <c r="X152" s="32"/>
      <c r="Y152" s="32"/>
      <c r="Z152" s="32"/>
      <c r="AA152" s="32"/>
      <c r="AB152" s="32"/>
      <c r="AC152" s="32"/>
      <c r="AD152" s="32"/>
      <c r="AE152" s="32"/>
      <c r="AR152" s="198" t="s">
        <v>211</v>
      </c>
      <c r="AT152" s="198" t="s">
        <v>139</v>
      </c>
      <c r="AU152" s="198" t="s">
        <v>144</v>
      </c>
      <c r="AY152" s="15" t="s">
        <v>136</v>
      </c>
      <c r="BE152" s="199">
        <f>IF(N152="základní",J152,0)</f>
        <v>0</v>
      </c>
      <c r="BF152" s="199">
        <f>IF(N152="snížená",J152,0)</f>
        <v>0</v>
      </c>
      <c r="BG152" s="199">
        <f>IF(N152="zákl. přenesená",J152,0)</f>
        <v>0</v>
      </c>
      <c r="BH152" s="199">
        <f>IF(N152="sníž. přenesená",J152,0)</f>
        <v>0</v>
      </c>
      <c r="BI152" s="199">
        <f>IF(N152="nulová",J152,0)</f>
        <v>0</v>
      </c>
      <c r="BJ152" s="15" t="s">
        <v>144</v>
      </c>
      <c r="BK152" s="199">
        <f>ROUND(I152*H152,2)</f>
        <v>0</v>
      </c>
      <c r="BL152" s="15" t="s">
        <v>211</v>
      </c>
      <c r="BM152" s="198" t="s">
        <v>853</v>
      </c>
    </row>
    <row r="153" spans="1:65" s="2" customFormat="1" ht="39">
      <c r="A153" s="32"/>
      <c r="B153" s="33"/>
      <c r="C153" s="34"/>
      <c r="D153" s="200" t="s">
        <v>154</v>
      </c>
      <c r="E153" s="34"/>
      <c r="F153" s="201" t="s">
        <v>273</v>
      </c>
      <c r="G153" s="34"/>
      <c r="H153" s="34"/>
      <c r="I153" s="106"/>
      <c r="J153" s="34"/>
      <c r="K153" s="34"/>
      <c r="L153" s="37"/>
      <c r="M153" s="202"/>
      <c r="N153" s="203"/>
      <c r="O153" s="62"/>
      <c r="P153" s="62"/>
      <c r="Q153" s="62"/>
      <c r="R153" s="62"/>
      <c r="S153" s="62"/>
      <c r="T153" s="63"/>
      <c r="U153" s="32"/>
      <c r="V153" s="32"/>
      <c r="W153" s="32"/>
      <c r="X153" s="32"/>
      <c r="Y153" s="32"/>
      <c r="Z153" s="32"/>
      <c r="AA153" s="32"/>
      <c r="AB153" s="32"/>
      <c r="AC153" s="32"/>
      <c r="AD153" s="32"/>
      <c r="AE153" s="32"/>
      <c r="AT153" s="15" t="s">
        <v>154</v>
      </c>
      <c r="AU153" s="15" t="s">
        <v>144</v>
      </c>
    </row>
    <row r="154" spans="1:65" s="2" customFormat="1" ht="24" customHeight="1">
      <c r="A154" s="32"/>
      <c r="B154" s="33"/>
      <c r="C154" s="186" t="s">
        <v>278</v>
      </c>
      <c r="D154" s="186" t="s">
        <v>139</v>
      </c>
      <c r="E154" s="187" t="s">
        <v>275</v>
      </c>
      <c r="F154" s="188" t="s">
        <v>276</v>
      </c>
      <c r="G154" s="189" t="s">
        <v>142</v>
      </c>
      <c r="H154" s="190">
        <v>11</v>
      </c>
      <c r="I154" s="191"/>
      <c r="J154" s="192">
        <f>ROUND(I154*H154,2)</f>
        <v>0</v>
      </c>
      <c r="K154" s="193"/>
      <c r="L154" s="37"/>
      <c r="M154" s="194" t="s">
        <v>19</v>
      </c>
      <c r="N154" s="195" t="s">
        <v>45</v>
      </c>
      <c r="O154" s="62"/>
      <c r="P154" s="196">
        <f>O154*H154</f>
        <v>0</v>
      </c>
      <c r="Q154" s="196">
        <v>4.5799999999999999E-3</v>
      </c>
      <c r="R154" s="196">
        <f>Q154*H154</f>
        <v>5.0380000000000001E-2</v>
      </c>
      <c r="S154" s="196">
        <v>0</v>
      </c>
      <c r="T154" s="197">
        <f>S154*H154</f>
        <v>0</v>
      </c>
      <c r="U154" s="32"/>
      <c r="V154" s="32"/>
      <c r="W154" s="32"/>
      <c r="X154" s="32"/>
      <c r="Y154" s="32"/>
      <c r="Z154" s="32"/>
      <c r="AA154" s="32"/>
      <c r="AB154" s="32"/>
      <c r="AC154" s="32"/>
      <c r="AD154" s="32"/>
      <c r="AE154" s="32"/>
      <c r="AR154" s="198" t="s">
        <v>211</v>
      </c>
      <c r="AT154" s="198" t="s">
        <v>139</v>
      </c>
      <c r="AU154" s="198" t="s">
        <v>144</v>
      </c>
      <c r="AY154" s="15" t="s">
        <v>136</v>
      </c>
      <c r="BE154" s="199">
        <f>IF(N154="základní",J154,0)</f>
        <v>0</v>
      </c>
      <c r="BF154" s="199">
        <f>IF(N154="snížená",J154,0)</f>
        <v>0</v>
      </c>
      <c r="BG154" s="199">
        <f>IF(N154="zákl. přenesená",J154,0)</f>
        <v>0</v>
      </c>
      <c r="BH154" s="199">
        <f>IF(N154="sníž. přenesená",J154,0)</f>
        <v>0</v>
      </c>
      <c r="BI154" s="199">
        <f>IF(N154="nulová",J154,0)</f>
        <v>0</v>
      </c>
      <c r="BJ154" s="15" t="s">
        <v>144</v>
      </c>
      <c r="BK154" s="199">
        <f>ROUND(I154*H154,2)</f>
        <v>0</v>
      </c>
      <c r="BL154" s="15" t="s">
        <v>211</v>
      </c>
      <c r="BM154" s="198" t="s">
        <v>854</v>
      </c>
    </row>
    <row r="155" spans="1:65" s="2" customFormat="1" ht="24" customHeight="1">
      <c r="A155" s="32"/>
      <c r="B155" s="33"/>
      <c r="C155" s="186" t="s">
        <v>282</v>
      </c>
      <c r="D155" s="186" t="s">
        <v>139</v>
      </c>
      <c r="E155" s="187" t="s">
        <v>279</v>
      </c>
      <c r="F155" s="188" t="s">
        <v>280</v>
      </c>
      <c r="G155" s="189" t="s">
        <v>142</v>
      </c>
      <c r="H155" s="190">
        <v>9</v>
      </c>
      <c r="I155" s="191"/>
      <c r="J155" s="192">
        <f>ROUND(I155*H155,2)</f>
        <v>0</v>
      </c>
      <c r="K155" s="193"/>
      <c r="L155" s="37"/>
      <c r="M155" s="194" t="s">
        <v>19</v>
      </c>
      <c r="N155" s="195" t="s">
        <v>45</v>
      </c>
      <c r="O155" s="62"/>
      <c r="P155" s="196">
        <f>O155*H155</f>
        <v>0</v>
      </c>
      <c r="Q155" s="196">
        <v>4.5799999999999999E-3</v>
      </c>
      <c r="R155" s="196">
        <f>Q155*H155</f>
        <v>4.122E-2</v>
      </c>
      <c r="S155" s="196">
        <v>0</v>
      </c>
      <c r="T155" s="197">
        <f>S155*H155</f>
        <v>0</v>
      </c>
      <c r="U155" s="32"/>
      <c r="V155" s="32"/>
      <c r="W155" s="32"/>
      <c r="X155" s="32"/>
      <c r="Y155" s="32"/>
      <c r="Z155" s="32"/>
      <c r="AA155" s="32"/>
      <c r="AB155" s="32"/>
      <c r="AC155" s="32"/>
      <c r="AD155" s="32"/>
      <c r="AE155" s="32"/>
      <c r="AR155" s="198" t="s">
        <v>211</v>
      </c>
      <c r="AT155" s="198" t="s">
        <v>139</v>
      </c>
      <c r="AU155" s="198" t="s">
        <v>144</v>
      </c>
      <c r="AY155" s="15" t="s">
        <v>136</v>
      </c>
      <c r="BE155" s="199">
        <f>IF(N155="základní",J155,0)</f>
        <v>0</v>
      </c>
      <c r="BF155" s="199">
        <f>IF(N155="snížená",J155,0)</f>
        <v>0</v>
      </c>
      <c r="BG155" s="199">
        <f>IF(N155="zákl. přenesená",J155,0)</f>
        <v>0</v>
      </c>
      <c r="BH155" s="199">
        <f>IF(N155="sníž. přenesená",J155,0)</f>
        <v>0</v>
      </c>
      <c r="BI155" s="199">
        <f>IF(N155="nulová",J155,0)</f>
        <v>0</v>
      </c>
      <c r="BJ155" s="15" t="s">
        <v>144</v>
      </c>
      <c r="BK155" s="199">
        <f>ROUND(I155*H155,2)</f>
        <v>0</v>
      </c>
      <c r="BL155" s="15" t="s">
        <v>211</v>
      </c>
      <c r="BM155" s="198" t="s">
        <v>855</v>
      </c>
    </row>
    <row r="156" spans="1:65" s="2" customFormat="1" ht="48" customHeight="1">
      <c r="A156" s="32"/>
      <c r="B156" s="33"/>
      <c r="C156" s="186" t="s">
        <v>287</v>
      </c>
      <c r="D156" s="186" t="s">
        <v>139</v>
      </c>
      <c r="E156" s="187" t="s">
        <v>283</v>
      </c>
      <c r="F156" s="188" t="s">
        <v>284</v>
      </c>
      <c r="G156" s="189" t="s">
        <v>240</v>
      </c>
      <c r="H156" s="190">
        <v>9.1999999999999998E-2</v>
      </c>
      <c r="I156" s="191"/>
      <c r="J156" s="192">
        <f>ROUND(I156*H156,2)</f>
        <v>0</v>
      </c>
      <c r="K156" s="193"/>
      <c r="L156" s="37"/>
      <c r="M156" s="194" t="s">
        <v>19</v>
      </c>
      <c r="N156" s="195" t="s">
        <v>45</v>
      </c>
      <c r="O156" s="62"/>
      <c r="P156" s="196">
        <f>O156*H156</f>
        <v>0</v>
      </c>
      <c r="Q156" s="196">
        <v>0</v>
      </c>
      <c r="R156" s="196">
        <f>Q156*H156</f>
        <v>0</v>
      </c>
      <c r="S156" s="196">
        <v>0</v>
      </c>
      <c r="T156" s="197">
        <f>S156*H156</f>
        <v>0</v>
      </c>
      <c r="U156" s="32"/>
      <c r="V156" s="32"/>
      <c r="W156" s="32"/>
      <c r="X156" s="32"/>
      <c r="Y156" s="32"/>
      <c r="Z156" s="32"/>
      <c r="AA156" s="32"/>
      <c r="AB156" s="32"/>
      <c r="AC156" s="32"/>
      <c r="AD156" s="32"/>
      <c r="AE156" s="32"/>
      <c r="AR156" s="198" t="s">
        <v>211</v>
      </c>
      <c r="AT156" s="198" t="s">
        <v>139</v>
      </c>
      <c r="AU156" s="198" t="s">
        <v>144</v>
      </c>
      <c r="AY156" s="15" t="s">
        <v>136</v>
      </c>
      <c r="BE156" s="199">
        <f>IF(N156="základní",J156,0)</f>
        <v>0</v>
      </c>
      <c r="BF156" s="199">
        <f>IF(N156="snížená",J156,0)</f>
        <v>0</v>
      </c>
      <c r="BG156" s="199">
        <f>IF(N156="zákl. přenesená",J156,0)</f>
        <v>0</v>
      </c>
      <c r="BH156" s="199">
        <f>IF(N156="sníž. přenesená",J156,0)</f>
        <v>0</v>
      </c>
      <c r="BI156" s="199">
        <f>IF(N156="nulová",J156,0)</f>
        <v>0</v>
      </c>
      <c r="BJ156" s="15" t="s">
        <v>144</v>
      </c>
      <c r="BK156" s="199">
        <f>ROUND(I156*H156,2)</f>
        <v>0</v>
      </c>
      <c r="BL156" s="15" t="s">
        <v>211</v>
      </c>
      <c r="BM156" s="198" t="s">
        <v>856</v>
      </c>
    </row>
    <row r="157" spans="1:65" s="2" customFormat="1" ht="126.75">
      <c r="A157" s="32"/>
      <c r="B157" s="33"/>
      <c r="C157" s="34"/>
      <c r="D157" s="200" t="s">
        <v>154</v>
      </c>
      <c r="E157" s="34"/>
      <c r="F157" s="201" t="s">
        <v>286</v>
      </c>
      <c r="G157" s="34"/>
      <c r="H157" s="34"/>
      <c r="I157" s="106"/>
      <c r="J157" s="34"/>
      <c r="K157" s="34"/>
      <c r="L157" s="37"/>
      <c r="M157" s="202"/>
      <c r="N157" s="203"/>
      <c r="O157" s="62"/>
      <c r="P157" s="62"/>
      <c r="Q157" s="62"/>
      <c r="R157" s="62"/>
      <c r="S157" s="62"/>
      <c r="T157" s="63"/>
      <c r="U157" s="32"/>
      <c r="V157" s="32"/>
      <c r="W157" s="32"/>
      <c r="X157" s="32"/>
      <c r="Y157" s="32"/>
      <c r="Z157" s="32"/>
      <c r="AA157" s="32"/>
      <c r="AB157" s="32"/>
      <c r="AC157" s="32"/>
      <c r="AD157" s="32"/>
      <c r="AE157" s="32"/>
      <c r="AT157" s="15" t="s">
        <v>154</v>
      </c>
      <c r="AU157" s="15" t="s">
        <v>144</v>
      </c>
    </row>
    <row r="158" spans="1:65" s="2" customFormat="1" ht="48" customHeight="1">
      <c r="A158" s="32"/>
      <c r="B158" s="33"/>
      <c r="C158" s="186" t="s">
        <v>293</v>
      </c>
      <c r="D158" s="186" t="s">
        <v>139</v>
      </c>
      <c r="E158" s="187" t="s">
        <v>288</v>
      </c>
      <c r="F158" s="188" t="s">
        <v>289</v>
      </c>
      <c r="G158" s="189" t="s">
        <v>240</v>
      </c>
      <c r="H158" s="190">
        <v>9.1999999999999998E-2</v>
      </c>
      <c r="I158" s="191"/>
      <c r="J158" s="192">
        <f>ROUND(I158*H158,2)</f>
        <v>0</v>
      </c>
      <c r="K158" s="193"/>
      <c r="L158" s="37"/>
      <c r="M158" s="194" t="s">
        <v>19</v>
      </c>
      <c r="N158" s="195" t="s">
        <v>45</v>
      </c>
      <c r="O158" s="62"/>
      <c r="P158" s="196">
        <f>O158*H158</f>
        <v>0</v>
      </c>
      <c r="Q158" s="196">
        <v>0</v>
      </c>
      <c r="R158" s="196">
        <f>Q158*H158</f>
        <v>0</v>
      </c>
      <c r="S158" s="196">
        <v>0</v>
      </c>
      <c r="T158" s="197">
        <f>S158*H158</f>
        <v>0</v>
      </c>
      <c r="U158" s="32"/>
      <c r="V158" s="32"/>
      <c r="W158" s="32"/>
      <c r="X158" s="32"/>
      <c r="Y158" s="32"/>
      <c r="Z158" s="32"/>
      <c r="AA158" s="32"/>
      <c r="AB158" s="32"/>
      <c r="AC158" s="32"/>
      <c r="AD158" s="32"/>
      <c r="AE158" s="32"/>
      <c r="AR158" s="198" t="s">
        <v>211</v>
      </c>
      <c r="AT158" s="198" t="s">
        <v>139</v>
      </c>
      <c r="AU158" s="198" t="s">
        <v>144</v>
      </c>
      <c r="AY158" s="15" t="s">
        <v>136</v>
      </c>
      <c r="BE158" s="199">
        <f>IF(N158="základní",J158,0)</f>
        <v>0</v>
      </c>
      <c r="BF158" s="199">
        <f>IF(N158="snížená",J158,0)</f>
        <v>0</v>
      </c>
      <c r="BG158" s="199">
        <f>IF(N158="zákl. přenesená",J158,0)</f>
        <v>0</v>
      </c>
      <c r="BH158" s="199">
        <f>IF(N158="sníž. přenesená",J158,0)</f>
        <v>0</v>
      </c>
      <c r="BI158" s="199">
        <f>IF(N158="nulová",J158,0)</f>
        <v>0</v>
      </c>
      <c r="BJ158" s="15" t="s">
        <v>144</v>
      </c>
      <c r="BK158" s="199">
        <f>ROUND(I158*H158,2)</f>
        <v>0</v>
      </c>
      <c r="BL158" s="15" t="s">
        <v>211</v>
      </c>
      <c r="BM158" s="198" t="s">
        <v>857</v>
      </c>
    </row>
    <row r="159" spans="1:65" s="2" customFormat="1" ht="126.75">
      <c r="A159" s="32"/>
      <c r="B159" s="33"/>
      <c r="C159" s="34"/>
      <c r="D159" s="200" t="s">
        <v>154</v>
      </c>
      <c r="E159" s="34"/>
      <c r="F159" s="201" t="s">
        <v>286</v>
      </c>
      <c r="G159" s="34"/>
      <c r="H159" s="34"/>
      <c r="I159" s="106"/>
      <c r="J159" s="34"/>
      <c r="K159" s="34"/>
      <c r="L159" s="37"/>
      <c r="M159" s="202"/>
      <c r="N159" s="203"/>
      <c r="O159" s="62"/>
      <c r="P159" s="62"/>
      <c r="Q159" s="62"/>
      <c r="R159" s="62"/>
      <c r="S159" s="62"/>
      <c r="T159" s="63"/>
      <c r="U159" s="32"/>
      <c r="V159" s="32"/>
      <c r="W159" s="32"/>
      <c r="X159" s="32"/>
      <c r="Y159" s="32"/>
      <c r="Z159" s="32"/>
      <c r="AA159" s="32"/>
      <c r="AB159" s="32"/>
      <c r="AC159" s="32"/>
      <c r="AD159" s="32"/>
      <c r="AE159" s="32"/>
      <c r="AT159" s="15" t="s">
        <v>154</v>
      </c>
      <c r="AU159" s="15" t="s">
        <v>144</v>
      </c>
    </row>
    <row r="160" spans="1:65" s="12" customFormat="1" ht="22.9" customHeight="1">
      <c r="B160" s="170"/>
      <c r="C160" s="171"/>
      <c r="D160" s="172" t="s">
        <v>72</v>
      </c>
      <c r="E160" s="184" t="s">
        <v>291</v>
      </c>
      <c r="F160" s="184" t="s">
        <v>292</v>
      </c>
      <c r="G160" s="171"/>
      <c r="H160" s="171"/>
      <c r="I160" s="174"/>
      <c r="J160" s="185">
        <f>BK160</f>
        <v>0</v>
      </c>
      <c r="K160" s="171"/>
      <c r="L160" s="176"/>
      <c r="M160" s="177"/>
      <c r="N160" s="178"/>
      <c r="O160" s="178"/>
      <c r="P160" s="179">
        <f>SUM(P161:P185)</f>
        <v>0</v>
      </c>
      <c r="Q160" s="178"/>
      <c r="R160" s="179">
        <f>SUM(R161:R185)</f>
        <v>1.6119999999999999E-2</v>
      </c>
      <c r="S160" s="178"/>
      <c r="T160" s="180">
        <f>SUM(T161:T185)</f>
        <v>0</v>
      </c>
      <c r="AR160" s="181" t="s">
        <v>144</v>
      </c>
      <c r="AT160" s="182" t="s">
        <v>72</v>
      </c>
      <c r="AU160" s="182" t="s">
        <v>81</v>
      </c>
      <c r="AY160" s="181" t="s">
        <v>136</v>
      </c>
      <c r="BK160" s="183">
        <f>SUM(BK161:BK185)</f>
        <v>0</v>
      </c>
    </row>
    <row r="161" spans="1:65" s="2" customFormat="1" ht="24" customHeight="1">
      <c r="A161" s="32"/>
      <c r="B161" s="33"/>
      <c r="C161" s="186" t="s">
        <v>298</v>
      </c>
      <c r="D161" s="186" t="s">
        <v>139</v>
      </c>
      <c r="E161" s="187" t="s">
        <v>294</v>
      </c>
      <c r="F161" s="188" t="s">
        <v>295</v>
      </c>
      <c r="G161" s="189" t="s">
        <v>214</v>
      </c>
      <c r="H161" s="190">
        <v>2</v>
      </c>
      <c r="I161" s="191"/>
      <c r="J161" s="192">
        <f>ROUND(I161*H161,2)</f>
        <v>0</v>
      </c>
      <c r="K161" s="193"/>
      <c r="L161" s="37"/>
      <c r="M161" s="194" t="s">
        <v>19</v>
      </c>
      <c r="N161" s="195" t="s">
        <v>45</v>
      </c>
      <c r="O161" s="62"/>
      <c r="P161" s="196">
        <f>O161*H161</f>
        <v>0</v>
      </c>
      <c r="Q161" s="196">
        <v>1.1000000000000001E-3</v>
      </c>
      <c r="R161" s="196">
        <f>Q161*H161</f>
        <v>2.2000000000000001E-3</v>
      </c>
      <c r="S161" s="196">
        <v>0</v>
      </c>
      <c r="T161" s="197">
        <f>S161*H161</f>
        <v>0</v>
      </c>
      <c r="U161" s="32"/>
      <c r="V161" s="32"/>
      <c r="W161" s="32"/>
      <c r="X161" s="32"/>
      <c r="Y161" s="32"/>
      <c r="Z161" s="32"/>
      <c r="AA161" s="32"/>
      <c r="AB161" s="32"/>
      <c r="AC161" s="32"/>
      <c r="AD161" s="32"/>
      <c r="AE161" s="32"/>
      <c r="AR161" s="198" t="s">
        <v>211</v>
      </c>
      <c r="AT161" s="198" t="s">
        <v>139</v>
      </c>
      <c r="AU161" s="198" t="s">
        <v>144</v>
      </c>
      <c r="AY161" s="15" t="s">
        <v>136</v>
      </c>
      <c r="BE161" s="199">
        <f>IF(N161="základní",J161,0)</f>
        <v>0</v>
      </c>
      <c r="BF161" s="199">
        <f>IF(N161="snížená",J161,0)</f>
        <v>0</v>
      </c>
      <c r="BG161" s="199">
        <f>IF(N161="zákl. přenesená",J161,0)</f>
        <v>0</v>
      </c>
      <c r="BH161" s="199">
        <f>IF(N161="sníž. přenesená",J161,0)</f>
        <v>0</v>
      </c>
      <c r="BI161" s="199">
        <f>IF(N161="nulová",J161,0)</f>
        <v>0</v>
      </c>
      <c r="BJ161" s="15" t="s">
        <v>144</v>
      </c>
      <c r="BK161" s="199">
        <f>ROUND(I161*H161,2)</f>
        <v>0</v>
      </c>
      <c r="BL161" s="15" t="s">
        <v>211</v>
      </c>
      <c r="BM161" s="198" t="s">
        <v>858</v>
      </c>
    </row>
    <row r="162" spans="1:65" s="2" customFormat="1" ht="58.5">
      <c r="A162" s="32"/>
      <c r="B162" s="33"/>
      <c r="C162" s="34"/>
      <c r="D162" s="200" t="s">
        <v>154</v>
      </c>
      <c r="E162" s="34"/>
      <c r="F162" s="201" t="s">
        <v>297</v>
      </c>
      <c r="G162" s="34"/>
      <c r="H162" s="34"/>
      <c r="I162" s="106"/>
      <c r="J162" s="34"/>
      <c r="K162" s="34"/>
      <c r="L162" s="37"/>
      <c r="M162" s="202"/>
      <c r="N162" s="203"/>
      <c r="O162" s="62"/>
      <c r="P162" s="62"/>
      <c r="Q162" s="62"/>
      <c r="R162" s="62"/>
      <c r="S162" s="62"/>
      <c r="T162" s="63"/>
      <c r="U162" s="32"/>
      <c r="V162" s="32"/>
      <c r="W162" s="32"/>
      <c r="X162" s="32"/>
      <c r="Y162" s="32"/>
      <c r="Z162" s="32"/>
      <c r="AA162" s="32"/>
      <c r="AB162" s="32"/>
      <c r="AC162" s="32"/>
      <c r="AD162" s="32"/>
      <c r="AE162" s="32"/>
      <c r="AT162" s="15" t="s">
        <v>154</v>
      </c>
      <c r="AU162" s="15" t="s">
        <v>144</v>
      </c>
    </row>
    <row r="163" spans="1:65" s="2" customFormat="1" ht="24" customHeight="1">
      <c r="A163" s="32"/>
      <c r="B163" s="33"/>
      <c r="C163" s="186" t="s">
        <v>302</v>
      </c>
      <c r="D163" s="186" t="s">
        <v>139</v>
      </c>
      <c r="E163" s="187" t="s">
        <v>299</v>
      </c>
      <c r="F163" s="188" t="s">
        <v>300</v>
      </c>
      <c r="G163" s="189" t="s">
        <v>214</v>
      </c>
      <c r="H163" s="190">
        <v>5</v>
      </c>
      <c r="I163" s="191"/>
      <c r="J163" s="192">
        <f>ROUND(I163*H163,2)</f>
        <v>0</v>
      </c>
      <c r="K163" s="193"/>
      <c r="L163" s="37"/>
      <c r="M163" s="194" t="s">
        <v>19</v>
      </c>
      <c r="N163" s="195" t="s">
        <v>45</v>
      </c>
      <c r="O163" s="62"/>
      <c r="P163" s="196">
        <f>O163*H163</f>
        <v>0</v>
      </c>
      <c r="Q163" s="196">
        <v>1.2099999999999999E-3</v>
      </c>
      <c r="R163" s="196">
        <f>Q163*H163</f>
        <v>6.0499999999999998E-3</v>
      </c>
      <c r="S163" s="196">
        <v>0</v>
      </c>
      <c r="T163" s="197">
        <f>S163*H163</f>
        <v>0</v>
      </c>
      <c r="U163" s="32"/>
      <c r="V163" s="32"/>
      <c r="W163" s="32"/>
      <c r="X163" s="32"/>
      <c r="Y163" s="32"/>
      <c r="Z163" s="32"/>
      <c r="AA163" s="32"/>
      <c r="AB163" s="32"/>
      <c r="AC163" s="32"/>
      <c r="AD163" s="32"/>
      <c r="AE163" s="32"/>
      <c r="AR163" s="198" t="s">
        <v>211</v>
      </c>
      <c r="AT163" s="198" t="s">
        <v>139</v>
      </c>
      <c r="AU163" s="198" t="s">
        <v>144</v>
      </c>
      <c r="AY163" s="15" t="s">
        <v>136</v>
      </c>
      <c r="BE163" s="199">
        <f>IF(N163="základní",J163,0)</f>
        <v>0</v>
      </c>
      <c r="BF163" s="199">
        <f>IF(N163="snížená",J163,0)</f>
        <v>0</v>
      </c>
      <c r="BG163" s="199">
        <f>IF(N163="zákl. přenesená",J163,0)</f>
        <v>0</v>
      </c>
      <c r="BH163" s="199">
        <f>IF(N163="sníž. přenesená",J163,0)</f>
        <v>0</v>
      </c>
      <c r="BI163" s="199">
        <f>IF(N163="nulová",J163,0)</f>
        <v>0</v>
      </c>
      <c r="BJ163" s="15" t="s">
        <v>144</v>
      </c>
      <c r="BK163" s="199">
        <f>ROUND(I163*H163,2)</f>
        <v>0</v>
      </c>
      <c r="BL163" s="15" t="s">
        <v>211</v>
      </c>
      <c r="BM163" s="198" t="s">
        <v>859</v>
      </c>
    </row>
    <row r="164" spans="1:65" s="2" customFormat="1" ht="58.5">
      <c r="A164" s="32"/>
      <c r="B164" s="33"/>
      <c r="C164" s="34"/>
      <c r="D164" s="200" t="s">
        <v>154</v>
      </c>
      <c r="E164" s="34"/>
      <c r="F164" s="201" t="s">
        <v>297</v>
      </c>
      <c r="G164" s="34"/>
      <c r="H164" s="34"/>
      <c r="I164" s="106"/>
      <c r="J164" s="34"/>
      <c r="K164" s="34"/>
      <c r="L164" s="37"/>
      <c r="M164" s="202"/>
      <c r="N164" s="203"/>
      <c r="O164" s="62"/>
      <c r="P164" s="62"/>
      <c r="Q164" s="62"/>
      <c r="R164" s="62"/>
      <c r="S164" s="62"/>
      <c r="T164" s="63"/>
      <c r="U164" s="32"/>
      <c r="V164" s="32"/>
      <c r="W164" s="32"/>
      <c r="X164" s="32"/>
      <c r="Y164" s="32"/>
      <c r="Z164" s="32"/>
      <c r="AA164" s="32"/>
      <c r="AB164" s="32"/>
      <c r="AC164" s="32"/>
      <c r="AD164" s="32"/>
      <c r="AE164" s="32"/>
      <c r="AT164" s="15" t="s">
        <v>154</v>
      </c>
      <c r="AU164" s="15" t="s">
        <v>144</v>
      </c>
    </row>
    <row r="165" spans="1:65" s="2" customFormat="1" ht="24" customHeight="1">
      <c r="A165" s="32"/>
      <c r="B165" s="33"/>
      <c r="C165" s="186" t="s">
        <v>306</v>
      </c>
      <c r="D165" s="186" t="s">
        <v>139</v>
      </c>
      <c r="E165" s="187" t="s">
        <v>303</v>
      </c>
      <c r="F165" s="188" t="s">
        <v>304</v>
      </c>
      <c r="G165" s="189" t="s">
        <v>214</v>
      </c>
      <c r="H165" s="190">
        <v>4</v>
      </c>
      <c r="I165" s="191"/>
      <c r="J165" s="192">
        <f>ROUND(I165*H165,2)</f>
        <v>0</v>
      </c>
      <c r="K165" s="193"/>
      <c r="L165" s="37"/>
      <c r="M165" s="194" t="s">
        <v>19</v>
      </c>
      <c r="N165" s="195" t="s">
        <v>45</v>
      </c>
      <c r="O165" s="62"/>
      <c r="P165" s="196">
        <f>O165*H165</f>
        <v>0</v>
      </c>
      <c r="Q165" s="196">
        <v>2.9E-4</v>
      </c>
      <c r="R165" s="196">
        <f>Q165*H165</f>
        <v>1.16E-3</v>
      </c>
      <c r="S165" s="196">
        <v>0</v>
      </c>
      <c r="T165" s="197">
        <f>S165*H165</f>
        <v>0</v>
      </c>
      <c r="U165" s="32"/>
      <c r="V165" s="32"/>
      <c r="W165" s="32"/>
      <c r="X165" s="32"/>
      <c r="Y165" s="32"/>
      <c r="Z165" s="32"/>
      <c r="AA165" s="32"/>
      <c r="AB165" s="32"/>
      <c r="AC165" s="32"/>
      <c r="AD165" s="32"/>
      <c r="AE165" s="32"/>
      <c r="AR165" s="198" t="s">
        <v>211</v>
      </c>
      <c r="AT165" s="198" t="s">
        <v>139</v>
      </c>
      <c r="AU165" s="198" t="s">
        <v>144</v>
      </c>
      <c r="AY165" s="15" t="s">
        <v>136</v>
      </c>
      <c r="BE165" s="199">
        <f>IF(N165="základní",J165,0)</f>
        <v>0</v>
      </c>
      <c r="BF165" s="199">
        <f>IF(N165="snížená",J165,0)</f>
        <v>0</v>
      </c>
      <c r="BG165" s="199">
        <f>IF(N165="zákl. přenesená",J165,0)</f>
        <v>0</v>
      </c>
      <c r="BH165" s="199">
        <f>IF(N165="sníž. přenesená",J165,0)</f>
        <v>0</v>
      </c>
      <c r="BI165" s="199">
        <f>IF(N165="nulová",J165,0)</f>
        <v>0</v>
      </c>
      <c r="BJ165" s="15" t="s">
        <v>144</v>
      </c>
      <c r="BK165" s="199">
        <f>ROUND(I165*H165,2)</f>
        <v>0</v>
      </c>
      <c r="BL165" s="15" t="s">
        <v>211</v>
      </c>
      <c r="BM165" s="198" t="s">
        <v>860</v>
      </c>
    </row>
    <row r="166" spans="1:65" s="2" customFormat="1" ht="58.5">
      <c r="A166" s="32"/>
      <c r="B166" s="33"/>
      <c r="C166" s="34"/>
      <c r="D166" s="200" t="s">
        <v>154</v>
      </c>
      <c r="E166" s="34"/>
      <c r="F166" s="201" t="s">
        <v>297</v>
      </c>
      <c r="G166" s="34"/>
      <c r="H166" s="34"/>
      <c r="I166" s="106"/>
      <c r="J166" s="34"/>
      <c r="K166" s="34"/>
      <c r="L166" s="37"/>
      <c r="M166" s="202"/>
      <c r="N166" s="203"/>
      <c r="O166" s="62"/>
      <c r="P166" s="62"/>
      <c r="Q166" s="62"/>
      <c r="R166" s="62"/>
      <c r="S166" s="62"/>
      <c r="T166" s="63"/>
      <c r="U166" s="32"/>
      <c r="V166" s="32"/>
      <c r="W166" s="32"/>
      <c r="X166" s="32"/>
      <c r="Y166" s="32"/>
      <c r="Z166" s="32"/>
      <c r="AA166" s="32"/>
      <c r="AB166" s="32"/>
      <c r="AC166" s="32"/>
      <c r="AD166" s="32"/>
      <c r="AE166" s="32"/>
      <c r="AT166" s="15" t="s">
        <v>154</v>
      </c>
      <c r="AU166" s="15" t="s">
        <v>144</v>
      </c>
    </row>
    <row r="167" spans="1:65" s="2" customFormat="1" ht="24" customHeight="1">
      <c r="A167" s="32"/>
      <c r="B167" s="33"/>
      <c r="C167" s="186" t="s">
        <v>310</v>
      </c>
      <c r="D167" s="186" t="s">
        <v>139</v>
      </c>
      <c r="E167" s="187" t="s">
        <v>307</v>
      </c>
      <c r="F167" s="188" t="s">
        <v>308</v>
      </c>
      <c r="G167" s="189" t="s">
        <v>214</v>
      </c>
      <c r="H167" s="190">
        <v>2</v>
      </c>
      <c r="I167" s="191"/>
      <c r="J167" s="192">
        <f>ROUND(I167*H167,2)</f>
        <v>0</v>
      </c>
      <c r="K167" s="193"/>
      <c r="L167" s="37"/>
      <c r="M167" s="194" t="s">
        <v>19</v>
      </c>
      <c r="N167" s="195" t="s">
        <v>45</v>
      </c>
      <c r="O167" s="62"/>
      <c r="P167" s="196">
        <f>O167*H167</f>
        <v>0</v>
      </c>
      <c r="Q167" s="196">
        <v>3.5E-4</v>
      </c>
      <c r="R167" s="196">
        <f>Q167*H167</f>
        <v>6.9999999999999999E-4</v>
      </c>
      <c r="S167" s="196">
        <v>0</v>
      </c>
      <c r="T167" s="197">
        <f>S167*H167</f>
        <v>0</v>
      </c>
      <c r="U167" s="32"/>
      <c r="V167" s="32"/>
      <c r="W167" s="32"/>
      <c r="X167" s="32"/>
      <c r="Y167" s="32"/>
      <c r="Z167" s="32"/>
      <c r="AA167" s="32"/>
      <c r="AB167" s="32"/>
      <c r="AC167" s="32"/>
      <c r="AD167" s="32"/>
      <c r="AE167" s="32"/>
      <c r="AR167" s="198" t="s">
        <v>211</v>
      </c>
      <c r="AT167" s="198" t="s">
        <v>139</v>
      </c>
      <c r="AU167" s="198" t="s">
        <v>144</v>
      </c>
      <c r="AY167" s="15" t="s">
        <v>136</v>
      </c>
      <c r="BE167" s="199">
        <f>IF(N167="základní",J167,0)</f>
        <v>0</v>
      </c>
      <c r="BF167" s="199">
        <f>IF(N167="snížená",J167,0)</f>
        <v>0</v>
      </c>
      <c r="BG167" s="199">
        <f>IF(N167="zákl. přenesená",J167,0)</f>
        <v>0</v>
      </c>
      <c r="BH167" s="199">
        <f>IF(N167="sníž. přenesená",J167,0)</f>
        <v>0</v>
      </c>
      <c r="BI167" s="199">
        <f>IF(N167="nulová",J167,0)</f>
        <v>0</v>
      </c>
      <c r="BJ167" s="15" t="s">
        <v>144</v>
      </c>
      <c r="BK167" s="199">
        <f>ROUND(I167*H167,2)</f>
        <v>0</v>
      </c>
      <c r="BL167" s="15" t="s">
        <v>211</v>
      </c>
      <c r="BM167" s="198" t="s">
        <v>861</v>
      </c>
    </row>
    <row r="168" spans="1:65" s="2" customFormat="1" ht="58.5">
      <c r="A168" s="32"/>
      <c r="B168" s="33"/>
      <c r="C168" s="34"/>
      <c r="D168" s="200" t="s">
        <v>154</v>
      </c>
      <c r="E168" s="34"/>
      <c r="F168" s="201" t="s">
        <v>297</v>
      </c>
      <c r="G168" s="34"/>
      <c r="H168" s="34"/>
      <c r="I168" s="106"/>
      <c r="J168" s="34"/>
      <c r="K168" s="34"/>
      <c r="L168" s="37"/>
      <c r="M168" s="202"/>
      <c r="N168" s="203"/>
      <c r="O168" s="62"/>
      <c r="P168" s="62"/>
      <c r="Q168" s="62"/>
      <c r="R168" s="62"/>
      <c r="S168" s="62"/>
      <c r="T168" s="63"/>
      <c r="U168" s="32"/>
      <c r="V168" s="32"/>
      <c r="W168" s="32"/>
      <c r="X168" s="32"/>
      <c r="Y168" s="32"/>
      <c r="Z168" s="32"/>
      <c r="AA168" s="32"/>
      <c r="AB168" s="32"/>
      <c r="AC168" s="32"/>
      <c r="AD168" s="32"/>
      <c r="AE168" s="32"/>
      <c r="AT168" s="15" t="s">
        <v>154</v>
      </c>
      <c r="AU168" s="15" t="s">
        <v>144</v>
      </c>
    </row>
    <row r="169" spans="1:65" s="2" customFormat="1" ht="24" customHeight="1">
      <c r="A169" s="32"/>
      <c r="B169" s="33"/>
      <c r="C169" s="186" t="s">
        <v>315</v>
      </c>
      <c r="D169" s="186" t="s">
        <v>139</v>
      </c>
      <c r="E169" s="187" t="s">
        <v>311</v>
      </c>
      <c r="F169" s="188" t="s">
        <v>312</v>
      </c>
      <c r="G169" s="189" t="s">
        <v>162</v>
      </c>
      <c r="H169" s="190">
        <v>3</v>
      </c>
      <c r="I169" s="191"/>
      <c r="J169" s="192">
        <f>ROUND(I169*H169,2)</f>
        <v>0</v>
      </c>
      <c r="K169" s="193"/>
      <c r="L169" s="37"/>
      <c r="M169" s="194" t="s">
        <v>19</v>
      </c>
      <c r="N169" s="195" t="s">
        <v>45</v>
      </c>
      <c r="O169" s="62"/>
      <c r="P169" s="196">
        <f>O169*H169</f>
        <v>0</v>
      </c>
      <c r="Q169" s="196">
        <v>0</v>
      </c>
      <c r="R169" s="196">
        <f>Q169*H169</f>
        <v>0</v>
      </c>
      <c r="S169" s="196">
        <v>0</v>
      </c>
      <c r="T169" s="197">
        <f>S169*H169</f>
        <v>0</v>
      </c>
      <c r="U169" s="32"/>
      <c r="V169" s="32"/>
      <c r="W169" s="32"/>
      <c r="X169" s="32"/>
      <c r="Y169" s="32"/>
      <c r="Z169" s="32"/>
      <c r="AA169" s="32"/>
      <c r="AB169" s="32"/>
      <c r="AC169" s="32"/>
      <c r="AD169" s="32"/>
      <c r="AE169" s="32"/>
      <c r="AR169" s="198" t="s">
        <v>211</v>
      </c>
      <c r="AT169" s="198" t="s">
        <v>139</v>
      </c>
      <c r="AU169" s="198" t="s">
        <v>144</v>
      </c>
      <c r="AY169" s="15" t="s">
        <v>136</v>
      </c>
      <c r="BE169" s="199">
        <f>IF(N169="základní",J169,0)</f>
        <v>0</v>
      </c>
      <c r="BF169" s="199">
        <f>IF(N169="snížená",J169,0)</f>
        <v>0</v>
      </c>
      <c r="BG169" s="199">
        <f>IF(N169="zákl. přenesená",J169,0)</f>
        <v>0</v>
      </c>
      <c r="BH169" s="199">
        <f>IF(N169="sníž. přenesená",J169,0)</f>
        <v>0</v>
      </c>
      <c r="BI169" s="199">
        <f>IF(N169="nulová",J169,0)</f>
        <v>0</v>
      </c>
      <c r="BJ169" s="15" t="s">
        <v>144</v>
      </c>
      <c r="BK169" s="199">
        <f>ROUND(I169*H169,2)</f>
        <v>0</v>
      </c>
      <c r="BL169" s="15" t="s">
        <v>211</v>
      </c>
      <c r="BM169" s="198" t="s">
        <v>862</v>
      </c>
    </row>
    <row r="170" spans="1:65" s="2" customFormat="1" ht="58.5">
      <c r="A170" s="32"/>
      <c r="B170" s="33"/>
      <c r="C170" s="34"/>
      <c r="D170" s="200" t="s">
        <v>154</v>
      </c>
      <c r="E170" s="34"/>
      <c r="F170" s="201" t="s">
        <v>314</v>
      </c>
      <c r="G170" s="34"/>
      <c r="H170" s="34"/>
      <c r="I170" s="106"/>
      <c r="J170" s="34"/>
      <c r="K170" s="34"/>
      <c r="L170" s="37"/>
      <c r="M170" s="202"/>
      <c r="N170" s="203"/>
      <c r="O170" s="62"/>
      <c r="P170" s="62"/>
      <c r="Q170" s="62"/>
      <c r="R170" s="62"/>
      <c r="S170" s="62"/>
      <c r="T170" s="63"/>
      <c r="U170" s="32"/>
      <c r="V170" s="32"/>
      <c r="W170" s="32"/>
      <c r="X170" s="32"/>
      <c r="Y170" s="32"/>
      <c r="Z170" s="32"/>
      <c r="AA170" s="32"/>
      <c r="AB170" s="32"/>
      <c r="AC170" s="32"/>
      <c r="AD170" s="32"/>
      <c r="AE170" s="32"/>
      <c r="AT170" s="15" t="s">
        <v>154</v>
      </c>
      <c r="AU170" s="15" t="s">
        <v>144</v>
      </c>
    </row>
    <row r="171" spans="1:65" s="2" customFormat="1" ht="24" customHeight="1">
      <c r="A171" s="32"/>
      <c r="B171" s="33"/>
      <c r="C171" s="186" t="s">
        <v>319</v>
      </c>
      <c r="D171" s="186" t="s">
        <v>139</v>
      </c>
      <c r="E171" s="187" t="s">
        <v>316</v>
      </c>
      <c r="F171" s="188" t="s">
        <v>317</v>
      </c>
      <c r="G171" s="189" t="s">
        <v>162</v>
      </c>
      <c r="H171" s="190">
        <v>3</v>
      </c>
      <c r="I171" s="191"/>
      <c r="J171" s="192">
        <f>ROUND(I171*H171,2)</f>
        <v>0</v>
      </c>
      <c r="K171" s="193"/>
      <c r="L171" s="37"/>
      <c r="M171" s="194" t="s">
        <v>19</v>
      </c>
      <c r="N171" s="195" t="s">
        <v>45</v>
      </c>
      <c r="O171" s="62"/>
      <c r="P171" s="196">
        <f>O171*H171</f>
        <v>0</v>
      </c>
      <c r="Q171" s="196">
        <v>0</v>
      </c>
      <c r="R171" s="196">
        <f>Q171*H171</f>
        <v>0</v>
      </c>
      <c r="S171" s="196">
        <v>0</v>
      </c>
      <c r="T171" s="197">
        <f>S171*H171</f>
        <v>0</v>
      </c>
      <c r="U171" s="32"/>
      <c r="V171" s="32"/>
      <c r="W171" s="32"/>
      <c r="X171" s="32"/>
      <c r="Y171" s="32"/>
      <c r="Z171" s="32"/>
      <c r="AA171" s="32"/>
      <c r="AB171" s="32"/>
      <c r="AC171" s="32"/>
      <c r="AD171" s="32"/>
      <c r="AE171" s="32"/>
      <c r="AR171" s="198" t="s">
        <v>211</v>
      </c>
      <c r="AT171" s="198" t="s">
        <v>139</v>
      </c>
      <c r="AU171" s="198" t="s">
        <v>144</v>
      </c>
      <c r="AY171" s="15" t="s">
        <v>136</v>
      </c>
      <c r="BE171" s="199">
        <f>IF(N171="základní",J171,0)</f>
        <v>0</v>
      </c>
      <c r="BF171" s="199">
        <f>IF(N171="snížená",J171,0)</f>
        <v>0</v>
      </c>
      <c r="BG171" s="199">
        <f>IF(N171="zákl. přenesená",J171,0)</f>
        <v>0</v>
      </c>
      <c r="BH171" s="199">
        <f>IF(N171="sníž. přenesená",J171,0)</f>
        <v>0</v>
      </c>
      <c r="BI171" s="199">
        <f>IF(N171="nulová",J171,0)</f>
        <v>0</v>
      </c>
      <c r="BJ171" s="15" t="s">
        <v>144</v>
      </c>
      <c r="BK171" s="199">
        <f>ROUND(I171*H171,2)</f>
        <v>0</v>
      </c>
      <c r="BL171" s="15" t="s">
        <v>211</v>
      </c>
      <c r="BM171" s="198" t="s">
        <v>863</v>
      </c>
    </row>
    <row r="172" spans="1:65" s="2" customFormat="1" ht="58.5">
      <c r="A172" s="32"/>
      <c r="B172" s="33"/>
      <c r="C172" s="34"/>
      <c r="D172" s="200" t="s">
        <v>154</v>
      </c>
      <c r="E172" s="34"/>
      <c r="F172" s="201" t="s">
        <v>314</v>
      </c>
      <c r="G172" s="34"/>
      <c r="H172" s="34"/>
      <c r="I172" s="106"/>
      <c r="J172" s="34"/>
      <c r="K172" s="34"/>
      <c r="L172" s="37"/>
      <c r="M172" s="202"/>
      <c r="N172" s="203"/>
      <c r="O172" s="62"/>
      <c r="P172" s="62"/>
      <c r="Q172" s="62"/>
      <c r="R172" s="62"/>
      <c r="S172" s="62"/>
      <c r="T172" s="63"/>
      <c r="U172" s="32"/>
      <c r="V172" s="32"/>
      <c r="W172" s="32"/>
      <c r="X172" s="32"/>
      <c r="Y172" s="32"/>
      <c r="Z172" s="32"/>
      <c r="AA172" s="32"/>
      <c r="AB172" s="32"/>
      <c r="AC172" s="32"/>
      <c r="AD172" s="32"/>
      <c r="AE172" s="32"/>
      <c r="AT172" s="15" t="s">
        <v>154</v>
      </c>
      <c r="AU172" s="15" t="s">
        <v>144</v>
      </c>
    </row>
    <row r="173" spans="1:65" s="2" customFormat="1" ht="24" customHeight="1">
      <c r="A173" s="32"/>
      <c r="B173" s="33"/>
      <c r="C173" s="186" t="s">
        <v>323</v>
      </c>
      <c r="D173" s="186" t="s">
        <v>139</v>
      </c>
      <c r="E173" s="187" t="s">
        <v>320</v>
      </c>
      <c r="F173" s="188" t="s">
        <v>321</v>
      </c>
      <c r="G173" s="189" t="s">
        <v>162</v>
      </c>
      <c r="H173" s="190">
        <v>2</v>
      </c>
      <c r="I173" s="191"/>
      <c r="J173" s="192">
        <f>ROUND(I173*H173,2)</f>
        <v>0</v>
      </c>
      <c r="K173" s="193"/>
      <c r="L173" s="37"/>
      <c r="M173" s="194" t="s">
        <v>19</v>
      </c>
      <c r="N173" s="195" t="s">
        <v>45</v>
      </c>
      <c r="O173" s="62"/>
      <c r="P173" s="196">
        <f>O173*H173</f>
        <v>0</v>
      </c>
      <c r="Q173" s="196">
        <v>0</v>
      </c>
      <c r="R173" s="196">
        <f>Q173*H173</f>
        <v>0</v>
      </c>
      <c r="S173" s="196">
        <v>0</v>
      </c>
      <c r="T173" s="197">
        <f>S173*H173</f>
        <v>0</v>
      </c>
      <c r="U173" s="32"/>
      <c r="V173" s="32"/>
      <c r="W173" s="32"/>
      <c r="X173" s="32"/>
      <c r="Y173" s="32"/>
      <c r="Z173" s="32"/>
      <c r="AA173" s="32"/>
      <c r="AB173" s="32"/>
      <c r="AC173" s="32"/>
      <c r="AD173" s="32"/>
      <c r="AE173" s="32"/>
      <c r="AR173" s="198" t="s">
        <v>211</v>
      </c>
      <c r="AT173" s="198" t="s">
        <v>139</v>
      </c>
      <c r="AU173" s="198" t="s">
        <v>144</v>
      </c>
      <c r="AY173" s="15" t="s">
        <v>136</v>
      </c>
      <c r="BE173" s="199">
        <f>IF(N173="základní",J173,0)</f>
        <v>0</v>
      </c>
      <c r="BF173" s="199">
        <f>IF(N173="snížená",J173,0)</f>
        <v>0</v>
      </c>
      <c r="BG173" s="199">
        <f>IF(N173="zákl. přenesená",J173,0)</f>
        <v>0</v>
      </c>
      <c r="BH173" s="199">
        <f>IF(N173="sníž. přenesená",J173,0)</f>
        <v>0</v>
      </c>
      <c r="BI173" s="199">
        <f>IF(N173="nulová",J173,0)</f>
        <v>0</v>
      </c>
      <c r="BJ173" s="15" t="s">
        <v>144</v>
      </c>
      <c r="BK173" s="199">
        <f>ROUND(I173*H173,2)</f>
        <v>0</v>
      </c>
      <c r="BL173" s="15" t="s">
        <v>211</v>
      </c>
      <c r="BM173" s="198" t="s">
        <v>864</v>
      </c>
    </row>
    <row r="174" spans="1:65" s="2" customFormat="1" ht="58.5">
      <c r="A174" s="32"/>
      <c r="B174" s="33"/>
      <c r="C174" s="34"/>
      <c r="D174" s="200" t="s">
        <v>154</v>
      </c>
      <c r="E174" s="34"/>
      <c r="F174" s="201" t="s">
        <v>314</v>
      </c>
      <c r="G174" s="34"/>
      <c r="H174" s="34"/>
      <c r="I174" s="106"/>
      <c r="J174" s="34"/>
      <c r="K174" s="34"/>
      <c r="L174" s="37"/>
      <c r="M174" s="202"/>
      <c r="N174" s="203"/>
      <c r="O174" s="62"/>
      <c r="P174" s="62"/>
      <c r="Q174" s="62"/>
      <c r="R174" s="62"/>
      <c r="S174" s="62"/>
      <c r="T174" s="63"/>
      <c r="U174" s="32"/>
      <c r="V174" s="32"/>
      <c r="W174" s="32"/>
      <c r="X174" s="32"/>
      <c r="Y174" s="32"/>
      <c r="Z174" s="32"/>
      <c r="AA174" s="32"/>
      <c r="AB174" s="32"/>
      <c r="AC174" s="32"/>
      <c r="AD174" s="32"/>
      <c r="AE174" s="32"/>
      <c r="AT174" s="15" t="s">
        <v>154</v>
      </c>
      <c r="AU174" s="15" t="s">
        <v>144</v>
      </c>
    </row>
    <row r="175" spans="1:65" s="2" customFormat="1" ht="24" customHeight="1">
      <c r="A175" s="32"/>
      <c r="B175" s="33"/>
      <c r="C175" s="186" t="s">
        <v>327</v>
      </c>
      <c r="D175" s="186" t="s">
        <v>139</v>
      </c>
      <c r="E175" s="187" t="s">
        <v>324</v>
      </c>
      <c r="F175" s="188" t="s">
        <v>325</v>
      </c>
      <c r="G175" s="189" t="s">
        <v>162</v>
      </c>
      <c r="H175" s="190">
        <v>1</v>
      </c>
      <c r="I175" s="191"/>
      <c r="J175" s="192">
        <f>ROUND(I175*H175,2)</f>
        <v>0</v>
      </c>
      <c r="K175" s="193"/>
      <c r="L175" s="37"/>
      <c r="M175" s="194" t="s">
        <v>19</v>
      </c>
      <c r="N175" s="195" t="s">
        <v>45</v>
      </c>
      <c r="O175" s="62"/>
      <c r="P175" s="196">
        <f>O175*H175</f>
        <v>0</v>
      </c>
      <c r="Q175" s="196">
        <v>6.2E-4</v>
      </c>
      <c r="R175" s="196">
        <f>Q175*H175</f>
        <v>6.2E-4</v>
      </c>
      <c r="S175" s="196">
        <v>0</v>
      </c>
      <c r="T175" s="197">
        <f>S175*H175</f>
        <v>0</v>
      </c>
      <c r="U175" s="32"/>
      <c r="V175" s="32"/>
      <c r="W175" s="32"/>
      <c r="X175" s="32"/>
      <c r="Y175" s="32"/>
      <c r="Z175" s="32"/>
      <c r="AA175" s="32"/>
      <c r="AB175" s="32"/>
      <c r="AC175" s="32"/>
      <c r="AD175" s="32"/>
      <c r="AE175" s="32"/>
      <c r="AR175" s="198" t="s">
        <v>211</v>
      </c>
      <c r="AT175" s="198" t="s">
        <v>139</v>
      </c>
      <c r="AU175" s="198" t="s">
        <v>144</v>
      </c>
      <c r="AY175" s="15" t="s">
        <v>136</v>
      </c>
      <c r="BE175" s="199">
        <f>IF(N175="základní",J175,0)</f>
        <v>0</v>
      </c>
      <c r="BF175" s="199">
        <f>IF(N175="snížená",J175,0)</f>
        <v>0</v>
      </c>
      <c r="BG175" s="199">
        <f>IF(N175="zákl. přenesená",J175,0)</f>
        <v>0</v>
      </c>
      <c r="BH175" s="199">
        <f>IF(N175="sníž. přenesená",J175,0)</f>
        <v>0</v>
      </c>
      <c r="BI175" s="199">
        <f>IF(N175="nulová",J175,0)</f>
        <v>0</v>
      </c>
      <c r="BJ175" s="15" t="s">
        <v>144</v>
      </c>
      <c r="BK175" s="199">
        <f>ROUND(I175*H175,2)</f>
        <v>0</v>
      </c>
      <c r="BL175" s="15" t="s">
        <v>211</v>
      </c>
      <c r="BM175" s="198" t="s">
        <v>865</v>
      </c>
    </row>
    <row r="176" spans="1:65" s="2" customFormat="1" ht="24" customHeight="1">
      <c r="A176" s="32"/>
      <c r="B176" s="33"/>
      <c r="C176" s="204" t="s">
        <v>331</v>
      </c>
      <c r="D176" s="204" t="s">
        <v>179</v>
      </c>
      <c r="E176" s="205" t="s">
        <v>328</v>
      </c>
      <c r="F176" s="206" t="s">
        <v>866</v>
      </c>
      <c r="G176" s="207" t="s">
        <v>162</v>
      </c>
      <c r="H176" s="208">
        <v>1</v>
      </c>
      <c r="I176" s="209"/>
      <c r="J176" s="210">
        <f>ROUND(I176*H176,2)</f>
        <v>0</v>
      </c>
      <c r="K176" s="211"/>
      <c r="L176" s="212"/>
      <c r="M176" s="213" t="s">
        <v>19</v>
      </c>
      <c r="N176" s="214" t="s">
        <v>45</v>
      </c>
      <c r="O176" s="62"/>
      <c r="P176" s="196">
        <f>O176*H176</f>
        <v>0</v>
      </c>
      <c r="Q176" s="196">
        <v>4.8900000000000002E-3</v>
      </c>
      <c r="R176" s="196">
        <f>Q176*H176</f>
        <v>4.8900000000000002E-3</v>
      </c>
      <c r="S176" s="196">
        <v>0</v>
      </c>
      <c r="T176" s="197">
        <f>S176*H176</f>
        <v>0</v>
      </c>
      <c r="U176" s="32"/>
      <c r="V176" s="32"/>
      <c r="W176" s="32"/>
      <c r="X176" s="32"/>
      <c r="Y176" s="32"/>
      <c r="Z176" s="32"/>
      <c r="AA176" s="32"/>
      <c r="AB176" s="32"/>
      <c r="AC176" s="32"/>
      <c r="AD176" s="32"/>
      <c r="AE176" s="32"/>
      <c r="AR176" s="198" t="s">
        <v>293</v>
      </c>
      <c r="AT176" s="198" t="s">
        <v>179</v>
      </c>
      <c r="AU176" s="198" t="s">
        <v>144</v>
      </c>
      <c r="AY176" s="15" t="s">
        <v>136</v>
      </c>
      <c r="BE176" s="199">
        <f>IF(N176="základní",J176,0)</f>
        <v>0</v>
      </c>
      <c r="BF176" s="199">
        <f>IF(N176="snížená",J176,0)</f>
        <v>0</v>
      </c>
      <c r="BG176" s="199">
        <f>IF(N176="zákl. přenesená",J176,0)</f>
        <v>0</v>
      </c>
      <c r="BH176" s="199">
        <f>IF(N176="sníž. přenesená",J176,0)</f>
        <v>0</v>
      </c>
      <c r="BI176" s="199">
        <f>IF(N176="nulová",J176,0)</f>
        <v>0</v>
      </c>
      <c r="BJ176" s="15" t="s">
        <v>144</v>
      </c>
      <c r="BK176" s="199">
        <f>ROUND(I176*H176,2)</f>
        <v>0</v>
      </c>
      <c r="BL176" s="15" t="s">
        <v>211</v>
      </c>
      <c r="BM176" s="198" t="s">
        <v>867</v>
      </c>
    </row>
    <row r="177" spans="1:65" s="2" customFormat="1" ht="24" customHeight="1">
      <c r="A177" s="32"/>
      <c r="B177" s="33"/>
      <c r="C177" s="186" t="s">
        <v>335</v>
      </c>
      <c r="D177" s="186" t="s">
        <v>139</v>
      </c>
      <c r="E177" s="187" t="s">
        <v>332</v>
      </c>
      <c r="F177" s="188" t="s">
        <v>333</v>
      </c>
      <c r="G177" s="189" t="s">
        <v>162</v>
      </c>
      <c r="H177" s="190">
        <v>1</v>
      </c>
      <c r="I177" s="191"/>
      <c r="J177" s="192">
        <f>ROUND(I177*H177,2)</f>
        <v>0</v>
      </c>
      <c r="K177" s="193"/>
      <c r="L177" s="37"/>
      <c r="M177" s="194" t="s">
        <v>19</v>
      </c>
      <c r="N177" s="195" t="s">
        <v>45</v>
      </c>
      <c r="O177" s="62"/>
      <c r="P177" s="196">
        <f>O177*H177</f>
        <v>0</v>
      </c>
      <c r="Q177" s="196">
        <v>5.0000000000000001E-4</v>
      </c>
      <c r="R177" s="196">
        <f>Q177*H177</f>
        <v>5.0000000000000001E-4</v>
      </c>
      <c r="S177" s="196">
        <v>0</v>
      </c>
      <c r="T177" s="197">
        <f>S177*H177</f>
        <v>0</v>
      </c>
      <c r="U177" s="32"/>
      <c r="V177" s="32"/>
      <c r="W177" s="32"/>
      <c r="X177" s="32"/>
      <c r="Y177" s="32"/>
      <c r="Z177" s="32"/>
      <c r="AA177" s="32"/>
      <c r="AB177" s="32"/>
      <c r="AC177" s="32"/>
      <c r="AD177" s="32"/>
      <c r="AE177" s="32"/>
      <c r="AR177" s="198" t="s">
        <v>211</v>
      </c>
      <c r="AT177" s="198" t="s">
        <v>139</v>
      </c>
      <c r="AU177" s="198" t="s">
        <v>144</v>
      </c>
      <c r="AY177" s="15" t="s">
        <v>136</v>
      </c>
      <c r="BE177" s="199">
        <f>IF(N177="základní",J177,0)</f>
        <v>0</v>
      </c>
      <c r="BF177" s="199">
        <f>IF(N177="snížená",J177,0)</f>
        <v>0</v>
      </c>
      <c r="BG177" s="199">
        <f>IF(N177="zákl. přenesená",J177,0)</f>
        <v>0</v>
      </c>
      <c r="BH177" s="199">
        <f>IF(N177="sníž. přenesená",J177,0)</f>
        <v>0</v>
      </c>
      <c r="BI177" s="199">
        <f>IF(N177="nulová",J177,0)</f>
        <v>0</v>
      </c>
      <c r="BJ177" s="15" t="s">
        <v>144</v>
      </c>
      <c r="BK177" s="199">
        <f>ROUND(I177*H177,2)</f>
        <v>0</v>
      </c>
      <c r="BL177" s="15" t="s">
        <v>211</v>
      </c>
      <c r="BM177" s="198" t="s">
        <v>868</v>
      </c>
    </row>
    <row r="178" spans="1:65" s="2" customFormat="1" ht="24" customHeight="1">
      <c r="A178" s="32"/>
      <c r="B178" s="33"/>
      <c r="C178" s="186" t="s">
        <v>340</v>
      </c>
      <c r="D178" s="186" t="s">
        <v>139</v>
      </c>
      <c r="E178" s="187" t="s">
        <v>336</v>
      </c>
      <c r="F178" s="188" t="s">
        <v>337</v>
      </c>
      <c r="G178" s="189" t="s">
        <v>214</v>
      </c>
      <c r="H178" s="190">
        <v>5</v>
      </c>
      <c r="I178" s="191"/>
      <c r="J178" s="192">
        <f>ROUND(I178*H178,2)</f>
        <v>0</v>
      </c>
      <c r="K178" s="193"/>
      <c r="L178" s="37"/>
      <c r="M178" s="194" t="s">
        <v>19</v>
      </c>
      <c r="N178" s="195" t="s">
        <v>45</v>
      </c>
      <c r="O178" s="62"/>
      <c r="P178" s="196">
        <f>O178*H178</f>
        <v>0</v>
      </c>
      <c r="Q178" s="196">
        <v>0</v>
      </c>
      <c r="R178" s="196">
        <f>Q178*H178</f>
        <v>0</v>
      </c>
      <c r="S178" s="196">
        <v>0</v>
      </c>
      <c r="T178" s="197">
        <f>S178*H178</f>
        <v>0</v>
      </c>
      <c r="U178" s="32"/>
      <c r="V178" s="32"/>
      <c r="W178" s="32"/>
      <c r="X178" s="32"/>
      <c r="Y178" s="32"/>
      <c r="Z178" s="32"/>
      <c r="AA178" s="32"/>
      <c r="AB178" s="32"/>
      <c r="AC178" s="32"/>
      <c r="AD178" s="32"/>
      <c r="AE178" s="32"/>
      <c r="AR178" s="198" t="s">
        <v>211</v>
      </c>
      <c r="AT178" s="198" t="s">
        <v>139</v>
      </c>
      <c r="AU178" s="198" t="s">
        <v>144</v>
      </c>
      <c r="AY178" s="15" t="s">
        <v>136</v>
      </c>
      <c r="BE178" s="199">
        <f>IF(N178="základní",J178,0)</f>
        <v>0</v>
      </c>
      <c r="BF178" s="199">
        <f>IF(N178="snížená",J178,0)</f>
        <v>0</v>
      </c>
      <c r="BG178" s="199">
        <f>IF(N178="zákl. přenesená",J178,0)</f>
        <v>0</v>
      </c>
      <c r="BH178" s="199">
        <f>IF(N178="sníž. přenesená",J178,0)</f>
        <v>0</v>
      </c>
      <c r="BI178" s="199">
        <f>IF(N178="nulová",J178,0)</f>
        <v>0</v>
      </c>
      <c r="BJ178" s="15" t="s">
        <v>144</v>
      </c>
      <c r="BK178" s="199">
        <f>ROUND(I178*H178,2)</f>
        <v>0</v>
      </c>
      <c r="BL178" s="15" t="s">
        <v>211</v>
      </c>
      <c r="BM178" s="198" t="s">
        <v>869</v>
      </c>
    </row>
    <row r="179" spans="1:65" s="2" customFormat="1" ht="39">
      <c r="A179" s="32"/>
      <c r="B179" s="33"/>
      <c r="C179" s="34"/>
      <c r="D179" s="200" t="s">
        <v>154</v>
      </c>
      <c r="E179" s="34"/>
      <c r="F179" s="201" t="s">
        <v>339</v>
      </c>
      <c r="G179" s="34"/>
      <c r="H179" s="34"/>
      <c r="I179" s="106"/>
      <c r="J179" s="34"/>
      <c r="K179" s="34"/>
      <c r="L179" s="37"/>
      <c r="M179" s="202"/>
      <c r="N179" s="203"/>
      <c r="O179" s="62"/>
      <c r="P179" s="62"/>
      <c r="Q179" s="62"/>
      <c r="R179" s="62"/>
      <c r="S179" s="62"/>
      <c r="T179" s="63"/>
      <c r="U179" s="32"/>
      <c r="V179" s="32"/>
      <c r="W179" s="32"/>
      <c r="X179" s="32"/>
      <c r="Y179" s="32"/>
      <c r="Z179" s="32"/>
      <c r="AA179" s="32"/>
      <c r="AB179" s="32"/>
      <c r="AC179" s="32"/>
      <c r="AD179" s="32"/>
      <c r="AE179" s="32"/>
      <c r="AT179" s="15" t="s">
        <v>154</v>
      </c>
      <c r="AU179" s="15" t="s">
        <v>144</v>
      </c>
    </row>
    <row r="180" spans="1:65" s="2" customFormat="1" ht="24" customHeight="1">
      <c r="A180" s="32"/>
      <c r="B180" s="33"/>
      <c r="C180" s="186" t="s">
        <v>344</v>
      </c>
      <c r="D180" s="186" t="s">
        <v>139</v>
      </c>
      <c r="E180" s="187" t="s">
        <v>341</v>
      </c>
      <c r="F180" s="188" t="s">
        <v>342</v>
      </c>
      <c r="G180" s="189" t="s">
        <v>214</v>
      </c>
      <c r="H180" s="190">
        <v>2</v>
      </c>
      <c r="I180" s="191"/>
      <c r="J180" s="192">
        <f>ROUND(I180*H180,2)</f>
        <v>0</v>
      </c>
      <c r="K180" s="193"/>
      <c r="L180" s="37"/>
      <c r="M180" s="194" t="s">
        <v>19</v>
      </c>
      <c r="N180" s="195" t="s">
        <v>45</v>
      </c>
      <c r="O180" s="62"/>
      <c r="P180" s="196">
        <f>O180*H180</f>
        <v>0</v>
      </c>
      <c r="Q180" s="196">
        <v>0</v>
      </c>
      <c r="R180" s="196">
        <f>Q180*H180</f>
        <v>0</v>
      </c>
      <c r="S180" s="196">
        <v>0</v>
      </c>
      <c r="T180" s="197">
        <f>S180*H180</f>
        <v>0</v>
      </c>
      <c r="U180" s="32"/>
      <c r="V180" s="32"/>
      <c r="W180" s="32"/>
      <c r="X180" s="32"/>
      <c r="Y180" s="32"/>
      <c r="Z180" s="32"/>
      <c r="AA180" s="32"/>
      <c r="AB180" s="32"/>
      <c r="AC180" s="32"/>
      <c r="AD180" s="32"/>
      <c r="AE180" s="32"/>
      <c r="AR180" s="198" t="s">
        <v>211</v>
      </c>
      <c r="AT180" s="198" t="s">
        <v>139</v>
      </c>
      <c r="AU180" s="198" t="s">
        <v>144</v>
      </c>
      <c r="AY180" s="15" t="s">
        <v>136</v>
      </c>
      <c r="BE180" s="199">
        <f>IF(N180="základní",J180,0)</f>
        <v>0</v>
      </c>
      <c r="BF180" s="199">
        <f>IF(N180="snížená",J180,0)</f>
        <v>0</v>
      </c>
      <c r="BG180" s="199">
        <f>IF(N180="zákl. přenesená",J180,0)</f>
        <v>0</v>
      </c>
      <c r="BH180" s="199">
        <f>IF(N180="sníž. přenesená",J180,0)</f>
        <v>0</v>
      </c>
      <c r="BI180" s="199">
        <f>IF(N180="nulová",J180,0)</f>
        <v>0</v>
      </c>
      <c r="BJ180" s="15" t="s">
        <v>144</v>
      </c>
      <c r="BK180" s="199">
        <f>ROUND(I180*H180,2)</f>
        <v>0</v>
      </c>
      <c r="BL180" s="15" t="s">
        <v>211</v>
      </c>
      <c r="BM180" s="198" t="s">
        <v>870</v>
      </c>
    </row>
    <row r="181" spans="1:65" s="2" customFormat="1" ht="39">
      <c r="A181" s="32"/>
      <c r="B181" s="33"/>
      <c r="C181" s="34"/>
      <c r="D181" s="200" t="s">
        <v>154</v>
      </c>
      <c r="E181" s="34"/>
      <c r="F181" s="201" t="s">
        <v>339</v>
      </c>
      <c r="G181" s="34"/>
      <c r="H181" s="34"/>
      <c r="I181" s="106"/>
      <c r="J181" s="34"/>
      <c r="K181" s="34"/>
      <c r="L181" s="37"/>
      <c r="M181" s="202"/>
      <c r="N181" s="203"/>
      <c r="O181" s="62"/>
      <c r="P181" s="62"/>
      <c r="Q181" s="62"/>
      <c r="R181" s="62"/>
      <c r="S181" s="62"/>
      <c r="T181" s="63"/>
      <c r="U181" s="32"/>
      <c r="V181" s="32"/>
      <c r="W181" s="32"/>
      <c r="X181" s="32"/>
      <c r="Y181" s="32"/>
      <c r="Z181" s="32"/>
      <c r="AA181" s="32"/>
      <c r="AB181" s="32"/>
      <c r="AC181" s="32"/>
      <c r="AD181" s="32"/>
      <c r="AE181" s="32"/>
      <c r="AT181" s="15" t="s">
        <v>154</v>
      </c>
      <c r="AU181" s="15" t="s">
        <v>144</v>
      </c>
    </row>
    <row r="182" spans="1:65" s="2" customFormat="1" ht="48" customHeight="1">
      <c r="A182" s="32"/>
      <c r="B182" s="33"/>
      <c r="C182" s="186" t="s">
        <v>348</v>
      </c>
      <c r="D182" s="186" t="s">
        <v>139</v>
      </c>
      <c r="E182" s="187" t="s">
        <v>345</v>
      </c>
      <c r="F182" s="188" t="s">
        <v>346</v>
      </c>
      <c r="G182" s="189" t="s">
        <v>240</v>
      </c>
      <c r="H182" s="190">
        <v>1.6E-2</v>
      </c>
      <c r="I182" s="191"/>
      <c r="J182" s="192">
        <f>ROUND(I182*H182,2)</f>
        <v>0</v>
      </c>
      <c r="K182" s="193"/>
      <c r="L182" s="37"/>
      <c r="M182" s="194" t="s">
        <v>19</v>
      </c>
      <c r="N182" s="195" t="s">
        <v>45</v>
      </c>
      <c r="O182" s="62"/>
      <c r="P182" s="196">
        <f>O182*H182</f>
        <v>0</v>
      </c>
      <c r="Q182" s="196">
        <v>0</v>
      </c>
      <c r="R182" s="196">
        <f>Q182*H182</f>
        <v>0</v>
      </c>
      <c r="S182" s="196">
        <v>0</v>
      </c>
      <c r="T182" s="197">
        <f>S182*H182</f>
        <v>0</v>
      </c>
      <c r="U182" s="32"/>
      <c r="V182" s="32"/>
      <c r="W182" s="32"/>
      <c r="X182" s="32"/>
      <c r="Y182" s="32"/>
      <c r="Z182" s="32"/>
      <c r="AA182" s="32"/>
      <c r="AB182" s="32"/>
      <c r="AC182" s="32"/>
      <c r="AD182" s="32"/>
      <c r="AE182" s="32"/>
      <c r="AR182" s="198" t="s">
        <v>211</v>
      </c>
      <c r="AT182" s="198" t="s">
        <v>139</v>
      </c>
      <c r="AU182" s="198" t="s">
        <v>144</v>
      </c>
      <c r="AY182" s="15" t="s">
        <v>136</v>
      </c>
      <c r="BE182" s="199">
        <f>IF(N182="základní",J182,0)</f>
        <v>0</v>
      </c>
      <c r="BF182" s="199">
        <f>IF(N182="snížená",J182,0)</f>
        <v>0</v>
      </c>
      <c r="BG182" s="199">
        <f>IF(N182="zákl. přenesená",J182,0)</f>
        <v>0</v>
      </c>
      <c r="BH182" s="199">
        <f>IF(N182="sníž. přenesená",J182,0)</f>
        <v>0</v>
      </c>
      <c r="BI182" s="199">
        <f>IF(N182="nulová",J182,0)</f>
        <v>0</v>
      </c>
      <c r="BJ182" s="15" t="s">
        <v>144</v>
      </c>
      <c r="BK182" s="199">
        <f>ROUND(I182*H182,2)</f>
        <v>0</v>
      </c>
      <c r="BL182" s="15" t="s">
        <v>211</v>
      </c>
      <c r="BM182" s="198" t="s">
        <v>871</v>
      </c>
    </row>
    <row r="183" spans="1:65" s="2" customFormat="1" ht="126.75">
      <c r="A183" s="32"/>
      <c r="B183" s="33"/>
      <c r="C183" s="34"/>
      <c r="D183" s="200" t="s">
        <v>154</v>
      </c>
      <c r="E183" s="34"/>
      <c r="F183" s="201" t="s">
        <v>286</v>
      </c>
      <c r="G183" s="34"/>
      <c r="H183" s="34"/>
      <c r="I183" s="106"/>
      <c r="J183" s="34"/>
      <c r="K183" s="34"/>
      <c r="L183" s="37"/>
      <c r="M183" s="202"/>
      <c r="N183" s="203"/>
      <c r="O183" s="62"/>
      <c r="P183" s="62"/>
      <c r="Q183" s="62"/>
      <c r="R183" s="62"/>
      <c r="S183" s="62"/>
      <c r="T183" s="63"/>
      <c r="U183" s="32"/>
      <c r="V183" s="32"/>
      <c r="W183" s="32"/>
      <c r="X183" s="32"/>
      <c r="Y183" s="32"/>
      <c r="Z183" s="32"/>
      <c r="AA183" s="32"/>
      <c r="AB183" s="32"/>
      <c r="AC183" s="32"/>
      <c r="AD183" s="32"/>
      <c r="AE183" s="32"/>
      <c r="AT183" s="15" t="s">
        <v>154</v>
      </c>
      <c r="AU183" s="15" t="s">
        <v>144</v>
      </c>
    </row>
    <row r="184" spans="1:65" s="2" customFormat="1" ht="48" customHeight="1">
      <c r="A184" s="32"/>
      <c r="B184" s="33"/>
      <c r="C184" s="186" t="s">
        <v>354</v>
      </c>
      <c r="D184" s="186" t="s">
        <v>139</v>
      </c>
      <c r="E184" s="187" t="s">
        <v>349</v>
      </c>
      <c r="F184" s="188" t="s">
        <v>350</v>
      </c>
      <c r="G184" s="189" t="s">
        <v>240</v>
      </c>
      <c r="H184" s="190">
        <v>1.6E-2</v>
      </c>
      <c r="I184" s="191"/>
      <c r="J184" s="192">
        <f>ROUND(I184*H184,2)</f>
        <v>0</v>
      </c>
      <c r="K184" s="193"/>
      <c r="L184" s="37"/>
      <c r="M184" s="194" t="s">
        <v>19</v>
      </c>
      <c r="N184" s="195" t="s">
        <v>45</v>
      </c>
      <c r="O184" s="62"/>
      <c r="P184" s="196">
        <f>O184*H184</f>
        <v>0</v>
      </c>
      <c r="Q184" s="196">
        <v>0</v>
      </c>
      <c r="R184" s="196">
        <f>Q184*H184</f>
        <v>0</v>
      </c>
      <c r="S184" s="196">
        <v>0</v>
      </c>
      <c r="T184" s="197">
        <f>S184*H184</f>
        <v>0</v>
      </c>
      <c r="U184" s="32"/>
      <c r="V184" s="32"/>
      <c r="W184" s="32"/>
      <c r="X184" s="32"/>
      <c r="Y184" s="32"/>
      <c r="Z184" s="32"/>
      <c r="AA184" s="32"/>
      <c r="AB184" s="32"/>
      <c r="AC184" s="32"/>
      <c r="AD184" s="32"/>
      <c r="AE184" s="32"/>
      <c r="AR184" s="198" t="s">
        <v>211</v>
      </c>
      <c r="AT184" s="198" t="s">
        <v>139</v>
      </c>
      <c r="AU184" s="198" t="s">
        <v>144</v>
      </c>
      <c r="AY184" s="15" t="s">
        <v>136</v>
      </c>
      <c r="BE184" s="199">
        <f>IF(N184="základní",J184,0)</f>
        <v>0</v>
      </c>
      <c r="BF184" s="199">
        <f>IF(N184="snížená",J184,0)</f>
        <v>0</v>
      </c>
      <c r="BG184" s="199">
        <f>IF(N184="zákl. přenesená",J184,0)</f>
        <v>0</v>
      </c>
      <c r="BH184" s="199">
        <f>IF(N184="sníž. přenesená",J184,0)</f>
        <v>0</v>
      </c>
      <c r="BI184" s="199">
        <f>IF(N184="nulová",J184,0)</f>
        <v>0</v>
      </c>
      <c r="BJ184" s="15" t="s">
        <v>144</v>
      </c>
      <c r="BK184" s="199">
        <f>ROUND(I184*H184,2)</f>
        <v>0</v>
      </c>
      <c r="BL184" s="15" t="s">
        <v>211</v>
      </c>
      <c r="BM184" s="198" t="s">
        <v>872</v>
      </c>
    </row>
    <row r="185" spans="1:65" s="2" customFormat="1" ht="126.75">
      <c r="A185" s="32"/>
      <c r="B185" s="33"/>
      <c r="C185" s="34"/>
      <c r="D185" s="200" t="s">
        <v>154</v>
      </c>
      <c r="E185" s="34"/>
      <c r="F185" s="201" t="s">
        <v>286</v>
      </c>
      <c r="G185" s="34"/>
      <c r="H185" s="34"/>
      <c r="I185" s="106"/>
      <c r="J185" s="34"/>
      <c r="K185" s="34"/>
      <c r="L185" s="37"/>
      <c r="M185" s="202"/>
      <c r="N185" s="203"/>
      <c r="O185" s="62"/>
      <c r="P185" s="62"/>
      <c r="Q185" s="62"/>
      <c r="R185" s="62"/>
      <c r="S185" s="62"/>
      <c r="T185" s="63"/>
      <c r="U185" s="32"/>
      <c r="V185" s="32"/>
      <c r="W185" s="32"/>
      <c r="X185" s="32"/>
      <c r="Y185" s="32"/>
      <c r="Z185" s="32"/>
      <c r="AA185" s="32"/>
      <c r="AB185" s="32"/>
      <c r="AC185" s="32"/>
      <c r="AD185" s="32"/>
      <c r="AE185" s="32"/>
      <c r="AT185" s="15" t="s">
        <v>154</v>
      </c>
      <c r="AU185" s="15" t="s">
        <v>144</v>
      </c>
    </row>
    <row r="186" spans="1:65" s="12" customFormat="1" ht="22.9" customHeight="1">
      <c r="B186" s="170"/>
      <c r="C186" s="171"/>
      <c r="D186" s="172" t="s">
        <v>72</v>
      </c>
      <c r="E186" s="184" t="s">
        <v>352</v>
      </c>
      <c r="F186" s="184" t="s">
        <v>353</v>
      </c>
      <c r="G186" s="171"/>
      <c r="H186" s="171"/>
      <c r="I186" s="174"/>
      <c r="J186" s="185">
        <f>BK186</f>
        <v>0</v>
      </c>
      <c r="K186" s="171"/>
      <c r="L186" s="176"/>
      <c r="M186" s="177"/>
      <c r="N186" s="178"/>
      <c r="O186" s="178"/>
      <c r="P186" s="179">
        <f>SUM(P187:P215)</f>
        <v>0</v>
      </c>
      <c r="Q186" s="178"/>
      <c r="R186" s="179">
        <f>SUM(R187:R215)</f>
        <v>2.3110000000000002E-2</v>
      </c>
      <c r="S186" s="178"/>
      <c r="T186" s="180">
        <f>SUM(T187:T215)</f>
        <v>0</v>
      </c>
      <c r="AR186" s="181" t="s">
        <v>144</v>
      </c>
      <c r="AT186" s="182" t="s">
        <v>72</v>
      </c>
      <c r="AU186" s="182" t="s">
        <v>81</v>
      </c>
      <c r="AY186" s="181" t="s">
        <v>136</v>
      </c>
      <c r="BK186" s="183">
        <f>SUM(BK187:BK215)</f>
        <v>0</v>
      </c>
    </row>
    <row r="187" spans="1:65" s="2" customFormat="1" ht="24" customHeight="1">
      <c r="A187" s="32"/>
      <c r="B187" s="33"/>
      <c r="C187" s="186" t="s">
        <v>358</v>
      </c>
      <c r="D187" s="186" t="s">
        <v>139</v>
      </c>
      <c r="E187" s="187" t="s">
        <v>355</v>
      </c>
      <c r="F187" s="188" t="s">
        <v>356</v>
      </c>
      <c r="G187" s="189" t="s">
        <v>162</v>
      </c>
      <c r="H187" s="190">
        <v>2</v>
      </c>
      <c r="I187" s="191"/>
      <c r="J187" s="192">
        <f>ROUND(I187*H187,2)</f>
        <v>0</v>
      </c>
      <c r="K187" s="193"/>
      <c r="L187" s="37"/>
      <c r="M187" s="194" t="s">
        <v>19</v>
      </c>
      <c r="N187" s="195" t="s">
        <v>45</v>
      </c>
      <c r="O187" s="62"/>
      <c r="P187" s="196">
        <f>O187*H187</f>
        <v>0</v>
      </c>
      <c r="Q187" s="196">
        <v>2.5000000000000001E-4</v>
      </c>
      <c r="R187" s="196">
        <f>Q187*H187</f>
        <v>5.0000000000000001E-4</v>
      </c>
      <c r="S187" s="196">
        <v>0</v>
      </c>
      <c r="T187" s="197">
        <f>S187*H187</f>
        <v>0</v>
      </c>
      <c r="U187" s="32"/>
      <c r="V187" s="32"/>
      <c r="W187" s="32"/>
      <c r="X187" s="32"/>
      <c r="Y187" s="32"/>
      <c r="Z187" s="32"/>
      <c r="AA187" s="32"/>
      <c r="AB187" s="32"/>
      <c r="AC187" s="32"/>
      <c r="AD187" s="32"/>
      <c r="AE187" s="32"/>
      <c r="AR187" s="198" t="s">
        <v>211</v>
      </c>
      <c r="AT187" s="198" t="s">
        <v>139</v>
      </c>
      <c r="AU187" s="198" t="s">
        <v>144</v>
      </c>
      <c r="AY187" s="15" t="s">
        <v>136</v>
      </c>
      <c r="BE187" s="199">
        <f>IF(N187="základní",J187,0)</f>
        <v>0</v>
      </c>
      <c r="BF187" s="199">
        <f>IF(N187="snížená",J187,0)</f>
        <v>0</v>
      </c>
      <c r="BG187" s="199">
        <f>IF(N187="zákl. přenesená",J187,0)</f>
        <v>0</v>
      </c>
      <c r="BH187" s="199">
        <f>IF(N187="sníž. přenesená",J187,0)</f>
        <v>0</v>
      </c>
      <c r="BI187" s="199">
        <f>IF(N187="nulová",J187,0)</f>
        <v>0</v>
      </c>
      <c r="BJ187" s="15" t="s">
        <v>144</v>
      </c>
      <c r="BK187" s="199">
        <f>ROUND(I187*H187,2)</f>
        <v>0</v>
      </c>
      <c r="BL187" s="15" t="s">
        <v>211</v>
      </c>
      <c r="BM187" s="198" t="s">
        <v>873</v>
      </c>
    </row>
    <row r="188" spans="1:65" s="2" customFormat="1" ht="24" customHeight="1">
      <c r="A188" s="32"/>
      <c r="B188" s="33"/>
      <c r="C188" s="186" t="s">
        <v>363</v>
      </c>
      <c r="D188" s="186" t="s">
        <v>139</v>
      </c>
      <c r="E188" s="187" t="s">
        <v>359</v>
      </c>
      <c r="F188" s="188" t="s">
        <v>360</v>
      </c>
      <c r="G188" s="189" t="s">
        <v>214</v>
      </c>
      <c r="H188" s="190">
        <v>24</v>
      </c>
      <c r="I188" s="191"/>
      <c r="J188" s="192">
        <f>ROUND(I188*H188,2)</f>
        <v>0</v>
      </c>
      <c r="K188" s="193"/>
      <c r="L188" s="37"/>
      <c r="M188" s="194" t="s">
        <v>19</v>
      </c>
      <c r="N188" s="195" t="s">
        <v>45</v>
      </c>
      <c r="O188" s="62"/>
      <c r="P188" s="196">
        <f>O188*H188</f>
        <v>0</v>
      </c>
      <c r="Q188" s="196">
        <v>3.3E-4</v>
      </c>
      <c r="R188" s="196">
        <f>Q188*H188</f>
        <v>7.92E-3</v>
      </c>
      <c r="S188" s="196">
        <v>0</v>
      </c>
      <c r="T188" s="197">
        <f>S188*H188</f>
        <v>0</v>
      </c>
      <c r="U188" s="32"/>
      <c r="V188" s="32"/>
      <c r="W188" s="32"/>
      <c r="X188" s="32"/>
      <c r="Y188" s="32"/>
      <c r="Z188" s="32"/>
      <c r="AA188" s="32"/>
      <c r="AB188" s="32"/>
      <c r="AC188" s="32"/>
      <c r="AD188" s="32"/>
      <c r="AE188" s="32"/>
      <c r="AR188" s="198" t="s">
        <v>211</v>
      </c>
      <c r="AT188" s="198" t="s">
        <v>139</v>
      </c>
      <c r="AU188" s="198" t="s">
        <v>144</v>
      </c>
      <c r="AY188" s="15" t="s">
        <v>136</v>
      </c>
      <c r="BE188" s="199">
        <f>IF(N188="základní",J188,0)</f>
        <v>0</v>
      </c>
      <c r="BF188" s="199">
        <f>IF(N188="snížená",J188,0)</f>
        <v>0</v>
      </c>
      <c r="BG188" s="199">
        <f>IF(N188="zákl. přenesená",J188,0)</f>
        <v>0</v>
      </c>
      <c r="BH188" s="199">
        <f>IF(N188="sníž. přenesená",J188,0)</f>
        <v>0</v>
      </c>
      <c r="BI188" s="199">
        <f>IF(N188="nulová",J188,0)</f>
        <v>0</v>
      </c>
      <c r="BJ188" s="15" t="s">
        <v>144</v>
      </c>
      <c r="BK188" s="199">
        <f>ROUND(I188*H188,2)</f>
        <v>0</v>
      </c>
      <c r="BL188" s="15" t="s">
        <v>211</v>
      </c>
      <c r="BM188" s="198" t="s">
        <v>874</v>
      </c>
    </row>
    <row r="189" spans="1:65" s="2" customFormat="1" ht="146.25">
      <c r="A189" s="32"/>
      <c r="B189" s="33"/>
      <c r="C189" s="34"/>
      <c r="D189" s="200" t="s">
        <v>154</v>
      </c>
      <c r="E189" s="34"/>
      <c r="F189" s="201" t="s">
        <v>362</v>
      </c>
      <c r="G189" s="34"/>
      <c r="H189" s="34"/>
      <c r="I189" s="106"/>
      <c r="J189" s="34"/>
      <c r="K189" s="34"/>
      <c r="L189" s="37"/>
      <c r="M189" s="202"/>
      <c r="N189" s="203"/>
      <c r="O189" s="62"/>
      <c r="P189" s="62"/>
      <c r="Q189" s="62"/>
      <c r="R189" s="62"/>
      <c r="S189" s="62"/>
      <c r="T189" s="63"/>
      <c r="U189" s="32"/>
      <c r="V189" s="32"/>
      <c r="W189" s="32"/>
      <c r="X189" s="32"/>
      <c r="Y189" s="32"/>
      <c r="Z189" s="32"/>
      <c r="AA189" s="32"/>
      <c r="AB189" s="32"/>
      <c r="AC189" s="32"/>
      <c r="AD189" s="32"/>
      <c r="AE189" s="32"/>
      <c r="AT189" s="15" t="s">
        <v>154</v>
      </c>
      <c r="AU189" s="15" t="s">
        <v>144</v>
      </c>
    </row>
    <row r="190" spans="1:65" s="2" customFormat="1" ht="16.5" customHeight="1">
      <c r="A190" s="32"/>
      <c r="B190" s="33"/>
      <c r="C190" s="204" t="s">
        <v>367</v>
      </c>
      <c r="D190" s="204" t="s">
        <v>179</v>
      </c>
      <c r="E190" s="205" t="s">
        <v>364</v>
      </c>
      <c r="F190" s="206" t="s">
        <v>365</v>
      </c>
      <c r="G190" s="207" t="s">
        <v>214</v>
      </c>
      <c r="H190" s="208">
        <v>24</v>
      </c>
      <c r="I190" s="209"/>
      <c r="J190" s="210">
        <f>ROUND(I190*H190,2)</f>
        <v>0</v>
      </c>
      <c r="K190" s="211"/>
      <c r="L190" s="212"/>
      <c r="M190" s="213" t="s">
        <v>19</v>
      </c>
      <c r="N190" s="214" t="s">
        <v>45</v>
      </c>
      <c r="O190" s="62"/>
      <c r="P190" s="196">
        <f>O190*H190</f>
        <v>0</v>
      </c>
      <c r="Q190" s="196">
        <v>1.2999999999999999E-4</v>
      </c>
      <c r="R190" s="196">
        <f>Q190*H190</f>
        <v>3.1199999999999995E-3</v>
      </c>
      <c r="S190" s="196">
        <v>0</v>
      </c>
      <c r="T190" s="197">
        <f>S190*H190</f>
        <v>0</v>
      </c>
      <c r="U190" s="32"/>
      <c r="V190" s="32"/>
      <c r="W190" s="32"/>
      <c r="X190" s="32"/>
      <c r="Y190" s="32"/>
      <c r="Z190" s="32"/>
      <c r="AA190" s="32"/>
      <c r="AB190" s="32"/>
      <c r="AC190" s="32"/>
      <c r="AD190" s="32"/>
      <c r="AE190" s="32"/>
      <c r="AR190" s="198" t="s">
        <v>293</v>
      </c>
      <c r="AT190" s="198" t="s">
        <v>179</v>
      </c>
      <c r="AU190" s="198" t="s">
        <v>144</v>
      </c>
      <c r="AY190" s="15" t="s">
        <v>136</v>
      </c>
      <c r="BE190" s="199">
        <f>IF(N190="základní",J190,0)</f>
        <v>0</v>
      </c>
      <c r="BF190" s="199">
        <f>IF(N190="snížená",J190,0)</f>
        <v>0</v>
      </c>
      <c r="BG190" s="199">
        <f>IF(N190="zákl. přenesená",J190,0)</f>
        <v>0</v>
      </c>
      <c r="BH190" s="199">
        <f>IF(N190="sníž. přenesená",J190,0)</f>
        <v>0</v>
      </c>
      <c r="BI190" s="199">
        <f>IF(N190="nulová",J190,0)</f>
        <v>0</v>
      </c>
      <c r="BJ190" s="15" t="s">
        <v>144</v>
      </c>
      <c r="BK190" s="199">
        <f>ROUND(I190*H190,2)</f>
        <v>0</v>
      </c>
      <c r="BL190" s="15" t="s">
        <v>211</v>
      </c>
      <c r="BM190" s="198" t="s">
        <v>875</v>
      </c>
    </row>
    <row r="191" spans="1:65" s="2" customFormat="1" ht="24" customHeight="1">
      <c r="A191" s="32"/>
      <c r="B191" s="33"/>
      <c r="C191" s="186" t="s">
        <v>373</v>
      </c>
      <c r="D191" s="186" t="s">
        <v>139</v>
      </c>
      <c r="E191" s="187" t="s">
        <v>368</v>
      </c>
      <c r="F191" s="188" t="s">
        <v>369</v>
      </c>
      <c r="G191" s="189" t="s">
        <v>370</v>
      </c>
      <c r="H191" s="190">
        <v>1</v>
      </c>
      <c r="I191" s="191"/>
      <c r="J191" s="192">
        <f>ROUND(I191*H191,2)</f>
        <v>0</v>
      </c>
      <c r="K191" s="193"/>
      <c r="L191" s="37"/>
      <c r="M191" s="194" t="s">
        <v>19</v>
      </c>
      <c r="N191" s="195" t="s">
        <v>45</v>
      </c>
      <c r="O191" s="62"/>
      <c r="P191" s="196">
        <f>O191*H191</f>
        <v>0</v>
      </c>
      <c r="Q191" s="196">
        <v>0</v>
      </c>
      <c r="R191" s="196">
        <f>Q191*H191</f>
        <v>0</v>
      </c>
      <c r="S191" s="196">
        <v>0</v>
      </c>
      <c r="T191" s="197">
        <f>S191*H191</f>
        <v>0</v>
      </c>
      <c r="U191" s="32"/>
      <c r="V191" s="32"/>
      <c r="W191" s="32"/>
      <c r="X191" s="32"/>
      <c r="Y191" s="32"/>
      <c r="Z191" s="32"/>
      <c r="AA191" s="32"/>
      <c r="AB191" s="32"/>
      <c r="AC191" s="32"/>
      <c r="AD191" s="32"/>
      <c r="AE191" s="32"/>
      <c r="AR191" s="198" t="s">
        <v>211</v>
      </c>
      <c r="AT191" s="198" t="s">
        <v>139</v>
      </c>
      <c r="AU191" s="198" t="s">
        <v>144</v>
      </c>
      <c r="AY191" s="15" t="s">
        <v>136</v>
      </c>
      <c r="BE191" s="199">
        <f>IF(N191="základní",J191,0)</f>
        <v>0</v>
      </c>
      <c r="BF191" s="199">
        <f>IF(N191="snížená",J191,0)</f>
        <v>0</v>
      </c>
      <c r="BG191" s="199">
        <f>IF(N191="zákl. přenesená",J191,0)</f>
        <v>0</v>
      </c>
      <c r="BH191" s="199">
        <f>IF(N191="sníž. přenesená",J191,0)</f>
        <v>0</v>
      </c>
      <c r="BI191" s="199">
        <f>IF(N191="nulová",J191,0)</f>
        <v>0</v>
      </c>
      <c r="BJ191" s="15" t="s">
        <v>144</v>
      </c>
      <c r="BK191" s="199">
        <f>ROUND(I191*H191,2)</f>
        <v>0</v>
      </c>
      <c r="BL191" s="15" t="s">
        <v>211</v>
      </c>
      <c r="BM191" s="198" t="s">
        <v>876</v>
      </c>
    </row>
    <row r="192" spans="1:65" s="2" customFormat="1" ht="48.75">
      <c r="A192" s="32"/>
      <c r="B192" s="33"/>
      <c r="C192" s="34"/>
      <c r="D192" s="200" t="s">
        <v>154</v>
      </c>
      <c r="E192" s="34"/>
      <c r="F192" s="201" t="s">
        <v>372</v>
      </c>
      <c r="G192" s="34"/>
      <c r="H192" s="34"/>
      <c r="I192" s="106"/>
      <c r="J192" s="34"/>
      <c r="K192" s="34"/>
      <c r="L192" s="37"/>
      <c r="M192" s="202"/>
      <c r="N192" s="203"/>
      <c r="O192" s="62"/>
      <c r="P192" s="62"/>
      <c r="Q192" s="62"/>
      <c r="R192" s="62"/>
      <c r="S192" s="62"/>
      <c r="T192" s="63"/>
      <c r="U192" s="32"/>
      <c r="V192" s="32"/>
      <c r="W192" s="32"/>
      <c r="X192" s="32"/>
      <c r="Y192" s="32"/>
      <c r="Z192" s="32"/>
      <c r="AA192" s="32"/>
      <c r="AB192" s="32"/>
      <c r="AC192" s="32"/>
      <c r="AD192" s="32"/>
      <c r="AE192" s="32"/>
      <c r="AT192" s="15" t="s">
        <v>154</v>
      </c>
      <c r="AU192" s="15" t="s">
        <v>144</v>
      </c>
    </row>
    <row r="193" spans="1:65" s="2" customFormat="1" ht="48" customHeight="1">
      <c r="A193" s="32"/>
      <c r="B193" s="33"/>
      <c r="C193" s="186" t="s">
        <v>378</v>
      </c>
      <c r="D193" s="186" t="s">
        <v>139</v>
      </c>
      <c r="E193" s="187" t="s">
        <v>374</v>
      </c>
      <c r="F193" s="188" t="s">
        <v>375</v>
      </c>
      <c r="G193" s="189" t="s">
        <v>214</v>
      </c>
      <c r="H193" s="190">
        <v>10</v>
      </c>
      <c r="I193" s="191"/>
      <c r="J193" s="192">
        <f>ROUND(I193*H193,2)</f>
        <v>0</v>
      </c>
      <c r="K193" s="193"/>
      <c r="L193" s="37"/>
      <c r="M193" s="194" t="s">
        <v>19</v>
      </c>
      <c r="N193" s="195" t="s">
        <v>45</v>
      </c>
      <c r="O193" s="62"/>
      <c r="P193" s="196">
        <f>O193*H193</f>
        <v>0</v>
      </c>
      <c r="Q193" s="196">
        <v>5.0000000000000002E-5</v>
      </c>
      <c r="R193" s="196">
        <f>Q193*H193</f>
        <v>5.0000000000000001E-4</v>
      </c>
      <c r="S193" s="196">
        <v>0</v>
      </c>
      <c r="T193" s="197">
        <f>S193*H193</f>
        <v>0</v>
      </c>
      <c r="U193" s="32"/>
      <c r="V193" s="32"/>
      <c r="W193" s="32"/>
      <c r="X193" s="32"/>
      <c r="Y193" s="32"/>
      <c r="Z193" s="32"/>
      <c r="AA193" s="32"/>
      <c r="AB193" s="32"/>
      <c r="AC193" s="32"/>
      <c r="AD193" s="32"/>
      <c r="AE193" s="32"/>
      <c r="AR193" s="198" t="s">
        <v>211</v>
      </c>
      <c r="AT193" s="198" t="s">
        <v>139</v>
      </c>
      <c r="AU193" s="198" t="s">
        <v>144</v>
      </c>
      <c r="AY193" s="15" t="s">
        <v>136</v>
      </c>
      <c r="BE193" s="199">
        <f>IF(N193="základní",J193,0)</f>
        <v>0</v>
      </c>
      <c r="BF193" s="199">
        <f>IF(N193="snížená",J193,0)</f>
        <v>0</v>
      </c>
      <c r="BG193" s="199">
        <f>IF(N193="zákl. přenesená",J193,0)</f>
        <v>0</v>
      </c>
      <c r="BH193" s="199">
        <f>IF(N193="sníž. přenesená",J193,0)</f>
        <v>0</v>
      </c>
      <c r="BI193" s="199">
        <f>IF(N193="nulová",J193,0)</f>
        <v>0</v>
      </c>
      <c r="BJ193" s="15" t="s">
        <v>144</v>
      </c>
      <c r="BK193" s="199">
        <f>ROUND(I193*H193,2)</f>
        <v>0</v>
      </c>
      <c r="BL193" s="15" t="s">
        <v>211</v>
      </c>
      <c r="BM193" s="198" t="s">
        <v>877</v>
      </c>
    </row>
    <row r="194" spans="1:65" s="2" customFormat="1" ht="39">
      <c r="A194" s="32"/>
      <c r="B194" s="33"/>
      <c r="C194" s="34"/>
      <c r="D194" s="200" t="s">
        <v>154</v>
      </c>
      <c r="E194" s="34"/>
      <c r="F194" s="201" t="s">
        <v>377</v>
      </c>
      <c r="G194" s="34"/>
      <c r="H194" s="34"/>
      <c r="I194" s="106"/>
      <c r="J194" s="34"/>
      <c r="K194" s="34"/>
      <c r="L194" s="37"/>
      <c r="M194" s="202"/>
      <c r="N194" s="203"/>
      <c r="O194" s="62"/>
      <c r="P194" s="62"/>
      <c r="Q194" s="62"/>
      <c r="R194" s="62"/>
      <c r="S194" s="62"/>
      <c r="T194" s="63"/>
      <c r="U194" s="32"/>
      <c r="V194" s="32"/>
      <c r="W194" s="32"/>
      <c r="X194" s="32"/>
      <c r="Y194" s="32"/>
      <c r="Z194" s="32"/>
      <c r="AA194" s="32"/>
      <c r="AB194" s="32"/>
      <c r="AC194" s="32"/>
      <c r="AD194" s="32"/>
      <c r="AE194" s="32"/>
      <c r="AT194" s="15" t="s">
        <v>154</v>
      </c>
      <c r="AU194" s="15" t="s">
        <v>144</v>
      </c>
    </row>
    <row r="195" spans="1:65" s="2" customFormat="1" ht="48" customHeight="1">
      <c r="A195" s="32"/>
      <c r="B195" s="33"/>
      <c r="C195" s="186" t="s">
        <v>382</v>
      </c>
      <c r="D195" s="186" t="s">
        <v>139</v>
      </c>
      <c r="E195" s="187" t="s">
        <v>379</v>
      </c>
      <c r="F195" s="188" t="s">
        <v>380</v>
      </c>
      <c r="G195" s="189" t="s">
        <v>214</v>
      </c>
      <c r="H195" s="190">
        <v>10</v>
      </c>
      <c r="I195" s="191"/>
      <c r="J195" s="192">
        <f>ROUND(I195*H195,2)</f>
        <v>0</v>
      </c>
      <c r="K195" s="193"/>
      <c r="L195" s="37"/>
      <c r="M195" s="194" t="s">
        <v>19</v>
      </c>
      <c r="N195" s="195" t="s">
        <v>45</v>
      </c>
      <c r="O195" s="62"/>
      <c r="P195" s="196">
        <f>O195*H195</f>
        <v>0</v>
      </c>
      <c r="Q195" s="196">
        <v>6.9999999999999994E-5</v>
      </c>
      <c r="R195" s="196">
        <f>Q195*H195</f>
        <v>6.9999999999999988E-4</v>
      </c>
      <c r="S195" s="196">
        <v>0</v>
      </c>
      <c r="T195" s="197">
        <f>S195*H195</f>
        <v>0</v>
      </c>
      <c r="U195" s="32"/>
      <c r="V195" s="32"/>
      <c r="W195" s="32"/>
      <c r="X195" s="32"/>
      <c r="Y195" s="32"/>
      <c r="Z195" s="32"/>
      <c r="AA195" s="32"/>
      <c r="AB195" s="32"/>
      <c r="AC195" s="32"/>
      <c r="AD195" s="32"/>
      <c r="AE195" s="32"/>
      <c r="AR195" s="198" t="s">
        <v>211</v>
      </c>
      <c r="AT195" s="198" t="s">
        <v>139</v>
      </c>
      <c r="AU195" s="198" t="s">
        <v>144</v>
      </c>
      <c r="AY195" s="15" t="s">
        <v>136</v>
      </c>
      <c r="BE195" s="199">
        <f>IF(N195="základní",J195,0)</f>
        <v>0</v>
      </c>
      <c r="BF195" s="199">
        <f>IF(N195="snížená",J195,0)</f>
        <v>0</v>
      </c>
      <c r="BG195" s="199">
        <f>IF(N195="zákl. přenesená",J195,0)</f>
        <v>0</v>
      </c>
      <c r="BH195" s="199">
        <f>IF(N195="sníž. přenesená",J195,0)</f>
        <v>0</v>
      </c>
      <c r="BI195" s="199">
        <f>IF(N195="nulová",J195,0)</f>
        <v>0</v>
      </c>
      <c r="BJ195" s="15" t="s">
        <v>144</v>
      </c>
      <c r="BK195" s="199">
        <f>ROUND(I195*H195,2)</f>
        <v>0</v>
      </c>
      <c r="BL195" s="15" t="s">
        <v>211</v>
      </c>
      <c r="BM195" s="198" t="s">
        <v>878</v>
      </c>
    </row>
    <row r="196" spans="1:65" s="2" customFormat="1" ht="39">
      <c r="A196" s="32"/>
      <c r="B196" s="33"/>
      <c r="C196" s="34"/>
      <c r="D196" s="200" t="s">
        <v>154</v>
      </c>
      <c r="E196" s="34"/>
      <c r="F196" s="201" t="s">
        <v>377</v>
      </c>
      <c r="G196" s="34"/>
      <c r="H196" s="34"/>
      <c r="I196" s="106"/>
      <c r="J196" s="34"/>
      <c r="K196" s="34"/>
      <c r="L196" s="37"/>
      <c r="M196" s="202"/>
      <c r="N196" s="203"/>
      <c r="O196" s="62"/>
      <c r="P196" s="62"/>
      <c r="Q196" s="62"/>
      <c r="R196" s="62"/>
      <c r="S196" s="62"/>
      <c r="T196" s="63"/>
      <c r="U196" s="32"/>
      <c r="V196" s="32"/>
      <c r="W196" s="32"/>
      <c r="X196" s="32"/>
      <c r="Y196" s="32"/>
      <c r="Z196" s="32"/>
      <c r="AA196" s="32"/>
      <c r="AB196" s="32"/>
      <c r="AC196" s="32"/>
      <c r="AD196" s="32"/>
      <c r="AE196" s="32"/>
      <c r="AT196" s="15" t="s">
        <v>154</v>
      </c>
      <c r="AU196" s="15" t="s">
        <v>144</v>
      </c>
    </row>
    <row r="197" spans="1:65" s="2" customFormat="1" ht="24" customHeight="1">
      <c r="A197" s="32"/>
      <c r="B197" s="33"/>
      <c r="C197" s="186" t="s">
        <v>387</v>
      </c>
      <c r="D197" s="186" t="s">
        <v>139</v>
      </c>
      <c r="E197" s="187" t="s">
        <v>383</v>
      </c>
      <c r="F197" s="188" t="s">
        <v>384</v>
      </c>
      <c r="G197" s="189" t="s">
        <v>162</v>
      </c>
      <c r="H197" s="190">
        <v>7</v>
      </c>
      <c r="I197" s="191"/>
      <c r="J197" s="192">
        <f>ROUND(I197*H197,2)</f>
        <v>0</v>
      </c>
      <c r="K197" s="193"/>
      <c r="L197" s="37"/>
      <c r="M197" s="194" t="s">
        <v>19</v>
      </c>
      <c r="N197" s="195" t="s">
        <v>45</v>
      </c>
      <c r="O197" s="62"/>
      <c r="P197" s="196">
        <f>O197*H197</f>
        <v>0</v>
      </c>
      <c r="Q197" s="196">
        <v>0</v>
      </c>
      <c r="R197" s="196">
        <f>Q197*H197</f>
        <v>0</v>
      </c>
      <c r="S197" s="196">
        <v>0</v>
      </c>
      <c r="T197" s="197">
        <f>S197*H197</f>
        <v>0</v>
      </c>
      <c r="U197" s="32"/>
      <c r="V197" s="32"/>
      <c r="W197" s="32"/>
      <c r="X197" s="32"/>
      <c r="Y197" s="32"/>
      <c r="Z197" s="32"/>
      <c r="AA197" s="32"/>
      <c r="AB197" s="32"/>
      <c r="AC197" s="32"/>
      <c r="AD197" s="32"/>
      <c r="AE197" s="32"/>
      <c r="AR197" s="198" t="s">
        <v>211</v>
      </c>
      <c r="AT197" s="198" t="s">
        <v>139</v>
      </c>
      <c r="AU197" s="198" t="s">
        <v>144</v>
      </c>
      <c r="AY197" s="15" t="s">
        <v>136</v>
      </c>
      <c r="BE197" s="199">
        <f>IF(N197="základní",J197,0)</f>
        <v>0</v>
      </c>
      <c r="BF197" s="199">
        <f>IF(N197="snížená",J197,0)</f>
        <v>0</v>
      </c>
      <c r="BG197" s="199">
        <f>IF(N197="zákl. přenesená",J197,0)</f>
        <v>0</v>
      </c>
      <c r="BH197" s="199">
        <f>IF(N197="sníž. přenesená",J197,0)</f>
        <v>0</v>
      </c>
      <c r="BI197" s="199">
        <f>IF(N197="nulová",J197,0)</f>
        <v>0</v>
      </c>
      <c r="BJ197" s="15" t="s">
        <v>144</v>
      </c>
      <c r="BK197" s="199">
        <f>ROUND(I197*H197,2)</f>
        <v>0</v>
      </c>
      <c r="BL197" s="15" t="s">
        <v>211</v>
      </c>
      <c r="BM197" s="198" t="s">
        <v>879</v>
      </c>
    </row>
    <row r="198" spans="1:65" s="2" customFormat="1" ht="68.25">
      <c r="A198" s="32"/>
      <c r="B198" s="33"/>
      <c r="C198" s="34"/>
      <c r="D198" s="200" t="s">
        <v>154</v>
      </c>
      <c r="E198" s="34"/>
      <c r="F198" s="201" t="s">
        <v>386</v>
      </c>
      <c r="G198" s="34"/>
      <c r="H198" s="34"/>
      <c r="I198" s="106"/>
      <c r="J198" s="34"/>
      <c r="K198" s="34"/>
      <c r="L198" s="37"/>
      <c r="M198" s="202"/>
      <c r="N198" s="203"/>
      <c r="O198" s="62"/>
      <c r="P198" s="62"/>
      <c r="Q198" s="62"/>
      <c r="R198" s="62"/>
      <c r="S198" s="62"/>
      <c r="T198" s="63"/>
      <c r="U198" s="32"/>
      <c r="V198" s="32"/>
      <c r="W198" s="32"/>
      <c r="X198" s="32"/>
      <c r="Y198" s="32"/>
      <c r="Z198" s="32"/>
      <c r="AA198" s="32"/>
      <c r="AB198" s="32"/>
      <c r="AC198" s="32"/>
      <c r="AD198" s="32"/>
      <c r="AE198" s="32"/>
      <c r="AT198" s="15" t="s">
        <v>154</v>
      </c>
      <c r="AU198" s="15" t="s">
        <v>144</v>
      </c>
    </row>
    <row r="199" spans="1:65" s="2" customFormat="1" ht="24" customHeight="1">
      <c r="A199" s="32"/>
      <c r="B199" s="33"/>
      <c r="C199" s="186" t="s">
        <v>392</v>
      </c>
      <c r="D199" s="186" t="s">
        <v>139</v>
      </c>
      <c r="E199" s="187" t="s">
        <v>388</v>
      </c>
      <c r="F199" s="188" t="s">
        <v>389</v>
      </c>
      <c r="G199" s="189" t="s">
        <v>162</v>
      </c>
      <c r="H199" s="190">
        <v>3</v>
      </c>
      <c r="I199" s="191"/>
      <c r="J199" s="192">
        <f>ROUND(I199*H199,2)</f>
        <v>0</v>
      </c>
      <c r="K199" s="193"/>
      <c r="L199" s="37"/>
      <c r="M199" s="194" t="s">
        <v>19</v>
      </c>
      <c r="N199" s="195" t="s">
        <v>45</v>
      </c>
      <c r="O199" s="62"/>
      <c r="P199" s="196">
        <f>O199*H199</f>
        <v>0</v>
      </c>
      <c r="Q199" s="196">
        <v>0</v>
      </c>
      <c r="R199" s="196">
        <f>Q199*H199</f>
        <v>0</v>
      </c>
      <c r="S199" s="196">
        <v>0</v>
      </c>
      <c r="T199" s="197">
        <f>S199*H199</f>
        <v>0</v>
      </c>
      <c r="U199" s="32"/>
      <c r="V199" s="32"/>
      <c r="W199" s="32"/>
      <c r="X199" s="32"/>
      <c r="Y199" s="32"/>
      <c r="Z199" s="32"/>
      <c r="AA199" s="32"/>
      <c r="AB199" s="32"/>
      <c r="AC199" s="32"/>
      <c r="AD199" s="32"/>
      <c r="AE199" s="32"/>
      <c r="AR199" s="198" t="s">
        <v>211</v>
      </c>
      <c r="AT199" s="198" t="s">
        <v>139</v>
      </c>
      <c r="AU199" s="198" t="s">
        <v>144</v>
      </c>
      <c r="AY199" s="15" t="s">
        <v>136</v>
      </c>
      <c r="BE199" s="199">
        <f>IF(N199="základní",J199,0)</f>
        <v>0</v>
      </c>
      <c r="BF199" s="199">
        <f>IF(N199="snížená",J199,0)</f>
        <v>0</v>
      </c>
      <c r="BG199" s="199">
        <f>IF(N199="zákl. přenesená",J199,0)</f>
        <v>0</v>
      </c>
      <c r="BH199" s="199">
        <f>IF(N199="sníž. přenesená",J199,0)</f>
        <v>0</v>
      </c>
      <c r="BI199" s="199">
        <f>IF(N199="nulová",J199,0)</f>
        <v>0</v>
      </c>
      <c r="BJ199" s="15" t="s">
        <v>144</v>
      </c>
      <c r="BK199" s="199">
        <f>ROUND(I199*H199,2)</f>
        <v>0</v>
      </c>
      <c r="BL199" s="15" t="s">
        <v>211</v>
      </c>
      <c r="BM199" s="198" t="s">
        <v>880</v>
      </c>
    </row>
    <row r="200" spans="1:65" s="2" customFormat="1" ht="117">
      <c r="A200" s="32"/>
      <c r="B200" s="33"/>
      <c r="C200" s="34"/>
      <c r="D200" s="200" t="s">
        <v>154</v>
      </c>
      <c r="E200" s="34"/>
      <c r="F200" s="201" t="s">
        <v>391</v>
      </c>
      <c r="G200" s="34"/>
      <c r="H200" s="34"/>
      <c r="I200" s="106"/>
      <c r="J200" s="34"/>
      <c r="K200" s="34"/>
      <c r="L200" s="37"/>
      <c r="M200" s="202"/>
      <c r="N200" s="203"/>
      <c r="O200" s="62"/>
      <c r="P200" s="62"/>
      <c r="Q200" s="62"/>
      <c r="R200" s="62"/>
      <c r="S200" s="62"/>
      <c r="T200" s="63"/>
      <c r="U200" s="32"/>
      <c r="V200" s="32"/>
      <c r="W200" s="32"/>
      <c r="X200" s="32"/>
      <c r="Y200" s="32"/>
      <c r="Z200" s="32"/>
      <c r="AA200" s="32"/>
      <c r="AB200" s="32"/>
      <c r="AC200" s="32"/>
      <c r="AD200" s="32"/>
      <c r="AE200" s="32"/>
      <c r="AT200" s="15" t="s">
        <v>154</v>
      </c>
      <c r="AU200" s="15" t="s">
        <v>144</v>
      </c>
    </row>
    <row r="201" spans="1:65" s="2" customFormat="1" ht="36" customHeight="1">
      <c r="A201" s="32"/>
      <c r="B201" s="33"/>
      <c r="C201" s="186" t="s">
        <v>397</v>
      </c>
      <c r="D201" s="186" t="s">
        <v>139</v>
      </c>
      <c r="E201" s="187" t="s">
        <v>393</v>
      </c>
      <c r="F201" s="188" t="s">
        <v>394</v>
      </c>
      <c r="G201" s="189" t="s">
        <v>162</v>
      </c>
      <c r="H201" s="190">
        <v>7</v>
      </c>
      <c r="I201" s="191"/>
      <c r="J201" s="192">
        <f>ROUND(I201*H201,2)</f>
        <v>0</v>
      </c>
      <c r="K201" s="193"/>
      <c r="L201" s="37"/>
      <c r="M201" s="194" t="s">
        <v>19</v>
      </c>
      <c r="N201" s="195" t="s">
        <v>45</v>
      </c>
      <c r="O201" s="62"/>
      <c r="P201" s="196">
        <f>O201*H201</f>
        <v>0</v>
      </c>
      <c r="Q201" s="196">
        <v>6.9999999999999994E-5</v>
      </c>
      <c r="R201" s="196">
        <f>Q201*H201</f>
        <v>4.8999999999999998E-4</v>
      </c>
      <c r="S201" s="196">
        <v>0</v>
      </c>
      <c r="T201" s="197">
        <f>S201*H201</f>
        <v>0</v>
      </c>
      <c r="U201" s="32"/>
      <c r="V201" s="32"/>
      <c r="W201" s="32"/>
      <c r="X201" s="32"/>
      <c r="Y201" s="32"/>
      <c r="Z201" s="32"/>
      <c r="AA201" s="32"/>
      <c r="AB201" s="32"/>
      <c r="AC201" s="32"/>
      <c r="AD201" s="32"/>
      <c r="AE201" s="32"/>
      <c r="AR201" s="198" t="s">
        <v>211</v>
      </c>
      <c r="AT201" s="198" t="s">
        <v>139</v>
      </c>
      <c r="AU201" s="198" t="s">
        <v>144</v>
      </c>
      <c r="AY201" s="15" t="s">
        <v>136</v>
      </c>
      <c r="BE201" s="199">
        <f>IF(N201="základní",J201,0)</f>
        <v>0</v>
      </c>
      <c r="BF201" s="199">
        <f>IF(N201="snížená",J201,0)</f>
        <v>0</v>
      </c>
      <c r="BG201" s="199">
        <f>IF(N201="zákl. přenesená",J201,0)</f>
        <v>0</v>
      </c>
      <c r="BH201" s="199">
        <f>IF(N201="sníž. přenesená",J201,0)</f>
        <v>0</v>
      </c>
      <c r="BI201" s="199">
        <f>IF(N201="nulová",J201,0)</f>
        <v>0</v>
      </c>
      <c r="BJ201" s="15" t="s">
        <v>144</v>
      </c>
      <c r="BK201" s="199">
        <f>ROUND(I201*H201,2)</f>
        <v>0</v>
      </c>
      <c r="BL201" s="15" t="s">
        <v>211</v>
      </c>
      <c r="BM201" s="198" t="s">
        <v>881</v>
      </c>
    </row>
    <row r="202" spans="1:65" s="2" customFormat="1" ht="48.75">
      <c r="A202" s="32"/>
      <c r="B202" s="33"/>
      <c r="C202" s="34"/>
      <c r="D202" s="200" t="s">
        <v>154</v>
      </c>
      <c r="E202" s="34"/>
      <c r="F202" s="201" t="s">
        <v>396</v>
      </c>
      <c r="G202" s="34"/>
      <c r="H202" s="34"/>
      <c r="I202" s="106"/>
      <c r="J202" s="34"/>
      <c r="K202" s="34"/>
      <c r="L202" s="37"/>
      <c r="M202" s="202"/>
      <c r="N202" s="203"/>
      <c r="O202" s="62"/>
      <c r="P202" s="62"/>
      <c r="Q202" s="62"/>
      <c r="R202" s="62"/>
      <c r="S202" s="62"/>
      <c r="T202" s="63"/>
      <c r="U202" s="32"/>
      <c r="V202" s="32"/>
      <c r="W202" s="32"/>
      <c r="X202" s="32"/>
      <c r="Y202" s="32"/>
      <c r="Z202" s="32"/>
      <c r="AA202" s="32"/>
      <c r="AB202" s="32"/>
      <c r="AC202" s="32"/>
      <c r="AD202" s="32"/>
      <c r="AE202" s="32"/>
      <c r="AT202" s="15" t="s">
        <v>154</v>
      </c>
      <c r="AU202" s="15" t="s">
        <v>144</v>
      </c>
    </row>
    <row r="203" spans="1:65" s="2" customFormat="1" ht="24" customHeight="1">
      <c r="A203" s="32"/>
      <c r="B203" s="33"/>
      <c r="C203" s="186" t="s">
        <v>401</v>
      </c>
      <c r="D203" s="186" t="s">
        <v>139</v>
      </c>
      <c r="E203" s="187" t="s">
        <v>398</v>
      </c>
      <c r="F203" s="188" t="s">
        <v>399</v>
      </c>
      <c r="G203" s="189" t="s">
        <v>162</v>
      </c>
      <c r="H203" s="190">
        <v>2</v>
      </c>
      <c r="I203" s="191"/>
      <c r="J203" s="192">
        <f>ROUND(I203*H203,2)</f>
        <v>0</v>
      </c>
      <c r="K203" s="193"/>
      <c r="L203" s="37"/>
      <c r="M203" s="194" t="s">
        <v>19</v>
      </c>
      <c r="N203" s="195" t="s">
        <v>45</v>
      </c>
      <c r="O203" s="62"/>
      <c r="P203" s="196">
        <f>O203*H203</f>
        <v>0</v>
      </c>
      <c r="Q203" s="196">
        <v>1.3999999999999999E-4</v>
      </c>
      <c r="R203" s="196">
        <f>Q203*H203</f>
        <v>2.7999999999999998E-4</v>
      </c>
      <c r="S203" s="196">
        <v>0</v>
      </c>
      <c r="T203" s="197">
        <f>S203*H203</f>
        <v>0</v>
      </c>
      <c r="U203" s="32"/>
      <c r="V203" s="32"/>
      <c r="W203" s="32"/>
      <c r="X203" s="32"/>
      <c r="Y203" s="32"/>
      <c r="Z203" s="32"/>
      <c r="AA203" s="32"/>
      <c r="AB203" s="32"/>
      <c r="AC203" s="32"/>
      <c r="AD203" s="32"/>
      <c r="AE203" s="32"/>
      <c r="AR203" s="198" t="s">
        <v>211</v>
      </c>
      <c r="AT203" s="198" t="s">
        <v>139</v>
      </c>
      <c r="AU203" s="198" t="s">
        <v>144</v>
      </c>
      <c r="AY203" s="15" t="s">
        <v>136</v>
      </c>
      <c r="BE203" s="199">
        <f>IF(N203="základní",J203,0)</f>
        <v>0</v>
      </c>
      <c r="BF203" s="199">
        <f>IF(N203="snížená",J203,0)</f>
        <v>0</v>
      </c>
      <c r="BG203" s="199">
        <f>IF(N203="zákl. přenesená",J203,0)</f>
        <v>0</v>
      </c>
      <c r="BH203" s="199">
        <f>IF(N203="sníž. přenesená",J203,0)</f>
        <v>0</v>
      </c>
      <c r="BI203" s="199">
        <f>IF(N203="nulová",J203,0)</f>
        <v>0</v>
      </c>
      <c r="BJ203" s="15" t="s">
        <v>144</v>
      </c>
      <c r="BK203" s="199">
        <f>ROUND(I203*H203,2)</f>
        <v>0</v>
      </c>
      <c r="BL203" s="15" t="s">
        <v>211</v>
      </c>
      <c r="BM203" s="198" t="s">
        <v>882</v>
      </c>
    </row>
    <row r="204" spans="1:65" s="2" customFormat="1" ht="48.75">
      <c r="A204" s="32"/>
      <c r="B204" s="33"/>
      <c r="C204" s="34"/>
      <c r="D204" s="200" t="s">
        <v>154</v>
      </c>
      <c r="E204" s="34"/>
      <c r="F204" s="201" t="s">
        <v>396</v>
      </c>
      <c r="G204" s="34"/>
      <c r="H204" s="34"/>
      <c r="I204" s="106"/>
      <c r="J204" s="34"/>
      <c r="K204" s="34"/>
      <c r="L204" s="37"/>
      <c r="M204" s="202"/>
      <c r="N204" s="203"/>
      <c r="O204" s="62"/>
      <c r="P204" s="62"/>
      <c r="Q204" s="62"/>
      <c r="R204" s="62"/>
      <c r="S204" s="62"/>
      <c r="T204" s="63"/>
      <c r="U204" s="32"/>
      <c r="V204" s="32"/>
      <c r="W204" s="32"/>
      <c r="X204" s="32"/>
      <c r="Y204" s="32"/>
      <c r="Z204" s="32"/>
      <c r="AA204" s="32"/>
      <c r="AB204" s="32"/>
      <c r="AC204" s="32"/>
      <c r="AD204" s="32"/>
      <c r="AE204" s="32"/>
      <c r="AT204" s="15" t="s">
        <v>154</v>
      </c>
      <c r="AU204" s="15" t="s">
        <v>144</v>
      </c>
    </row>
    <row r="205" spans="1:65" s="2" customFormat="1" ht="24" customHeight="1">
      <c r="A205" s="32"/>
      <c r="B205" s="33"/>
      <c r="C205" s="186" t="s">
        <v>405</v>
      </c>
      <c r="D205" s="186" t="s">
        <v>139</v>
      </c>
      <c r="E205" s="187" t="s">
        <v>402</v>
      </c>
      <c r="F205" s="188" t="s">
        <v>403</v>
      </c>
      <c r="G205" s="189" t="s">
        <v>162</v>
      </c>
      <c r="H205" s="190">
        <v>2</v>
      </c>
      <c r="I205" s="191"/>
      <c r="J205" s="192">
        <f>ROUND(I205*H205,2)</f>
        <v>0</v>
      </c>
      <c r="K205" s="193"/>
      <c r="L205" s="37"/>
      <c r="M205" s="194" t="s">
        <v>19</v>
      </c>
      <c r="N205" s="195" t="s">
        <v>45</v>
      </c>
      <c r="O205" s="62"/>
      <c r="P205" s="196">
        <f>O205*H205</f>
        <v>0</v>
      </c>
      <c r="Q205" s="196">
        <v>7.5000000000000002E-4</v>
      </c>
      <c r="R205" s="196">
        <f>Q205*H205</f>
        <v>1.5E-3</v>
      </c>
      <c r="S205" s="196">
        <v>0</v>
      </c>
      <c r="T205" s="197">
        <f>S205*H205</f>
        <v>0</v>
      </c>
      <c r="U205" s="32"/>
      <c r="V205" s="32"/>
      <c r="W205" s="32"/>
      <c r="X205" s="32"/>
      <c r="Y205" s="32"/>
      <c r="Z205" s="32"/>
      <c r="AA205" s="32"/>
      <c r="AB205" s="32"/>
      <c r="AC205" s="32"/>
      <c r="AD205" s="32"/>
      <c r="AE205" s="32"/>
      <c r="AR205" s="198" t="s">
        <v>211</v>
      </c>
      <c r="AT205" s="198" t="s">
        <v>139</v>
      </c>
      <c r="AU205" s="198" t="s">
        <v>144</v>
      </c>
      <c r="AY205" s="15" t="s">
        <v>136</v>
      </c>
      <c r="BE205" s="199">
        <f>IF(N205="základní",J205,0)</f>
        <v>0</v>
      </c>
      <c r="BF205" s="199">
        <f>IF(N205="snížená",J205,0)</f>
        <v>0</v>
      </c>
      <c r="BG205" s="199">
        <f>IF(N205="zákl. přenesená",J205,0)</f>
        <v>0</v>
      </c>
      <c r="BH205" s="199">
        <f>IF(N205="sníž. přenesená",J205,0)</f>
        <v>0</v>
      </c>
      <c r="BI205" s="199">
        <f>IF(N205="nulová",J205,0)</f>
        <v>0</v>
      </c>
      <c r="BJ205" s="15" t="s">
        <v>144</v>
      </c>
      <c r="BK205" s="199">
        <f>ROUND(I205*H205,2)</f>
        <v>0</v>
      </c>
      <c r="BL205" s="15" t="s">
        <v>211</v>
      </c>
      <c r="BM205" s="198" t="s">
        <v>883</v>
      </c>
    </row>
    <row r="206" spans="1:65" s="2" customFormat="1" ht="36" customHeight="1">
      <c r="A206" s="32"/>
      <c r="B206" s="33"/>
      <c r="C206" s="186" t="s">
        <v>410</v>
      </c>
      <c r="D206" s="186" t="s">
        <v>139</v>
      </c>
      <c r="E206" s="187" t="s">
        <v>406</v>
      </c>
      <c r="F206" s="188" t="s">
        <v>407</v>
      </c>
      <c r="G206" s="189" t="s">
        <v>214</v>
      </c>
      <c r="H206" s="190">
        <v>10</v>
      </c>
      <c r="I206" s="191"/>
      <c r="J206" s="192">
        <f>ROUND(I206*H206,2)</f>
        <v>0</v>
      </c>
      <c r="K206" s="193"/>
      <c r="L206" s="37"/>
      <c r="M206" s="194" t="s">
        <v>19</v>
      </c>
      <c r="N206" s="195" t="s">
        <v>45</v>
      </c>
      <c r="O206" s="62"/>
      <c r="P206" s="196">
        <f>O206*H206</f>
        <v>0</v>
      </c>
      <c r="Q206" s="196">
        <v>4.0000000000000002E-4</v>
      </c>
      <c r="R206" s="196">
        <f>Q206*H206</f>
        <v>4.0000000000000001E-3</v>
      </c>
      <c r="S206" s="196">
        <v>0</v>
      </c>
      <c r="T206" s="197">
        <f>S206*H206</f>
        <v>0</v>
      </c>
      <c r="U206" s="32"/>
      <c r="V206" s="32"/>
      <c r="W206" s="32"/>
      <c r="X206" s="32"/>
      <c r="Y206" s="32"/>
      <c r="Z206" s="32"/>
      <c r="AA206" s="32"/>
      <c r="AB206" s="32"/>
      <c r="AC206" s="32"/>
      <c r="AD206" s="32"/>
      <c r="AE206" s="32"/>
      <c r="AR206" s="198" t="s">
        <v>211</v>
      </c>
      <c r="AT206" s="198" t="s">
        <v>139</v>
      </c>
      <c r="AU206" s="198" t="s">
        <v>144</v>
      </c>
      <c r="AY206" s="15" t="s">
        <v>136</v>
      </c>
      <c r="BE206" s="199">
        <f>IF(N206="základní",J206,0)</f>
        <v>0</v>
      </c>
      <c r="BF206" s="199">
        <f>IF(N206="snížená",J206,0)</f>
        <v>0</v>
      </c>
      <c r="BG206" s="199">
        <f>IF(N206="zákl. přenesená",J206,0)</f>
        <v>0</v>
      </c>
      <c r="BH206" s="199">
        <f>IF(N206="sníž. přenesená",J206,0)</f>
        <v>0</v>
      </c>
      <c r="BI206" s="199">
        <f>IF(N206="nulová",J206,0)</f>
        <v>0</v>
      </c>
      <c r="BJ206" s="15" t="s">
        <v>144</v>
      </c>
      <c r="BK206" s="199">
        <f>ROUND(I206*H206,2)</f>
        <v>0</v>
      </c>
      <c r="BL206" s="15" t="s">
        <v>211</v>
      </c>
      <c r="BM206" s="198" t="s">
        <v>884</v>
      </c>
    </row>
    <row r="207" spans="1:65" s="2" customFormat="1" ht="107.25">
      <c r="A207" s="32"/>
      <c r="B207" s="33"/>
      <c r="C207" s="34"/>
      <c r="D207" s="200" t="s">
        <v>154</v>
      </c>
      <c r="E207" s="34"/>
      <c r="F207" s="201" t="s">
        <v>409</v>
      </c>
      <c r="G207" s="34"/>
      <c r="H207" s="34"/>
      <c r="I207" s="106"/>
      <c r="J207" s="34"/>
      <c r="K207" s="34"/>
      <c r="L207" s="37"/>
      <c r="M207" s="202"/>
      <c r="N207" s="203"/>
      <c r="O207" s="62"/>
      <c r="P207" s="62"/>
      <c r="Q207" s="62"/>
      <c r="R207" s="62"/>
      <c r="S207" s="62"/>
      <c r="T207" s="63"/>
      <c r="U207" s="32"/>
      <c r="V207" s="32"/>
      <c r="W207" s="32"/>
      <c r="X207" s="32"/>
      <c r="Y207" s="32"/>
      <c r="Z207" s="32"/>
      <c r="AA207" s="32"/>
      <c r="AB207" s="32"/>
      <c r="AC207" s="32"/>
      <c r="AD207" s="32"/>
      <c r="AE207" s="32"/>
      <c r="AT207" s="15" t="s">
        <v>154</v>
      </c>
      <c r="AU207" s="15" t="s">
        <v>144</v>
      </c>
    </row>
    <row r="208" spans="1:65" s="2" customFormat="1" ht="36" customHeight="1">
      <c r="A208" s="32"/>
      <c r="B208" s="33"/>
      <c r="C208" s="186" t="s">
        <v>414</v>
      </c>
      <c r="D208" s="186" t="s">
        <v>139</v>
      </c>
      <c r="E208" s="187" t="s">
        <v>411</v>
      </c>
      <c r="F208" s="188" t="s">
        <v>412</v>
      </c>
      <c r="G208" s="189" t="s">
        <v>214</v>
      </c>
      <c r="H208" s="190">
        <v>20</v>
      </c>
      <c r="I208" s="191"/>
      <c r="J208" s="192">
        <f>ROUND(I208*H208,2)</f>
        <v>0</v>
      </c>
      <c r="K208" s="193"/>
      <c r="L208" s="37"/>
      <c r="M208" s="194" t="s">
        <v>19</v>
      </c>
      <c r="N208" s="195" t="s">
        <v>45</v>
      </c>
      <c r="O208" s="62"/>
      <c r="P208" s="196">
        <f>O208*H208</f>
        <v>0</v>
      </c>
      <c r="Q208" s="196">
        <v>1.9000000000000001E-4</v>
      </c>
      <c r="R208" s="196">
        <f>Q208*H208</f>
        <v>3.8000000000000004E-3</v>
      </c>
      <c r="S208" s="196">
        <v>0</v>
      </c>
      <c r="T208" s="197">
        <f>S208*H208</f>
        <v>0</v>
      </c>
      <c r="U208" s="32"/>
      <c r="V208" s="32"/>
      <c r="W208" s="32"/>
      <c r="X208" s="32"/>
      <c r="Y208" s="32"/>
      <c r="Z208" s="32"/>
      <c r="AA208" s="32"/>
      <c r="AB208" s="32"/>
      <c r="AC208" s="32"/>
      <c r="AD208" s="32"/>
      <c r="AE208" s="32"/>
      <c r="AR208" s="198" t="s">
        <v>211</v>
      </c>
      <c r="AT208" s="198" t="s">
        <v>139</v>
      </c>
      <c r="AU208" s="198" t="s">
        <v>144</v>
      </c>
      <c r="AY208" s="15" t="s">
        <v>136</v>
      </c>
      <c r="BE208" s="199">
        <f>IF(N208="základní",J208,0)</f>
        <v>0</v>
      </c>
      <c r="BF208" s="199">
        <f>IF(N208="snížená",J208,0)</f>
        <v>0</v>
      </c>
      <c r="BG208" s="199">
        <f>IF(N208="zákl. přenesená",J208,0)</f>
        <v>0</v>
      </c>
      <c r="BH208" s="199">
        <f>IF(N208="sníž. přenesená",J208,0)</f>
        <v>0</v>
      </c>
      <c r="BI208" s="199">
        <f>IF(N208="nulová",J208,0)</f>
        <v>0</v>
      </c>
      <c r="BJ208" s="15" t="s">
        <v>144</v>
      </c>
      <c r="BK208" s="199">
        <f>ROUND(I208*H208,2)</f>
        <v>0</v>
      </c>
      <c r="BL208" s="15" t="s">
        <v>211</v>
      </c>
      <c r="BM208" s="198" t="s">
        <v>885</v>
      </c>
    </row>
    <row r="209" spans="1:65" s="2" customFormat="1" ht="107.25">
      <c r="A209" s="32"/>
      <c r="B209" s="33"/>
      <c r="C209" s="34"/>
      <c r="D209" s="200" t="s">
        <v>154</v>
      </c>
      <c r="E209" s="34"/>
      <c r="F209" s="201" t="s">
        <v>409</v>
      </c>
      <c r="G209" s="34"/>
      <c r="H209" s="34"/>
      <c r="I209" s="106"/>
      <c r="J209" s="34"/>
      <c r="K209" s="34"/>
      <c r="L209" s="37"/>
      <c r="M209" s="202"/>
      <c r="N209" s="203"/>
      <c r="O209" s="62"/>
      <c r="P209" s="62"/>
      <c r="Q209" s="62"/>
      <c r="R209" s="62"/>
      <c r="S209" s="62"/>
      <c r="T209" s="63"/>
      <c r="U209" s="32"/>
      <c r="V209" s="32"/>
      <c r="W209" s="32"/>
      <c r="X209" s="32"/>
      <c r="Y209" s="32"/>
      <c r="Z209" s="32"/>
      <c r="AA209" s="32"/>
      <c r="AB209" s="32"/>
      <c r="AC209" s="32"/>
      <c r="AD209" s="32"/>
      <c r="AE209" s="32"/>
      <c r="AT209" s="15" t="s">
        <v>154</v>
      </c>
      <c r="AU209" s="15" t="s">
        <v>144</v>
      </c>
    </row>
    <row r="210" spans="1:65" s="2" customFormat="1" ht="24" customHeight="1">
      <c r="A210" s="32"/>
      <c r="B210" s="33"/>
      <c r="C210" s="186" t="s">
        <v>418</v>
      </c>
      <c r="D210" s="186" t="s">
        <v>139</v>
      </c>
      <c r="E210" s="187" t="s">
        <v>415</v>
      </c>
      <c r="F210" s="188" t="s">
        <v>416</v>
      </c>
      <c r="G210" s="189" t="s">
        <v>214</v>
      </c>
      <c r="H210" s="190">
        <v>30</v>
      </c>
      <c r="I210" s="191"/>
      <c r="J210" s="192">
        <f>ROUND(I210*H210,2)</f>
        <v>0</v>
      </c>
      <c r="K210" s="193"/>
      <c r="L210" s="37"/>
      <c r="M210" s="194" t="s">
        <v>19</v>
      </c>
      <c r="N210" s="195" t="s">
        <v>45</v>
      </c>
      <c r="O210" s="62"/>
      <c r="P210" s="196">
        <f>O210*H210</f>
        <v>0</v>
      </c>
      <c r="Q210" s="196">
        <v>1.0000000000000001E-5</v>
      </c>
      <c r="R210" s="196">
        <f>Q210*H210</f>
        <v>3.0000000000000003E-4</v>
      </c>
      <c r="S210" s="196">
        <v>0</v>
      </c>
      <c r="T210" s="197">
        <f>S210*H210</f>
        <v>0</v>
      </c>
      <c r="U210" s="32"/>
      <c r="V210" s="32"/>
      <c r="W210" s="32"/>
      <c r="X210" s="32"/>
      <c r="Y210" s="32"/>
      <c r="Z210" s="32"/>
      <c r="AA210" s="32"/>
      <c r="AB210" s="32"/>
      <c r="AC210" s="32"/>
      <c r="AD210" s="32"/>
      <c r="AE210" s="32"/>
      <c r="AR210" s="198" t="s">
        <v>211</v>
      </c>
      <c r="AT210" s="198" t="s">
        <v>139</v>
      </c>
      <c r="AU210" s="198" t="s">
        <v>144</v>
      </c>
      <c r="AY210" s="15" t="s">
        <v>136</v>
      </c>
      <c r="BE210" s="199">
        <f>IF(N210="základní",J210,0)</f>
        <v>0</v>
      </c>
      <c r="BF210" s="199">
        <f>IF(N210="snížená",J210,0)</f>
        <v>0</v>
      </c>
      <c r="BG210" s="199">
        <f>IF(N210="zákl. přenesená",J210,0)</f>
        <v>0</v>
      </c>
      <c r="BH210" s="199">
        <f>IF(N210="sníž. přenesená",J210,0)</f>
        <v>0</v>
      </c>
      <c r="BI210" s="199">
        <f>IF(N210="nulová",J210,0)</f>
        <v>0</v>
      </c>
      <c r="BJ210" s="15" t="s">
        <v>144</v>
      </c>
      <c r="BK210" s="199">
        <f>ROUND(I210*H210,2)</f>
        <v>0</v>
      </c>
      <c r="BL210" s="15" t="s">
        <v>211</v>
      </c>
      <c r="BM210" s="198" t="s">
        <v>886</v>
      </c>
    </row>
    <row r="211" spans="1:65" s="2" customFormat="1" ht="107.25">
      <c r="A211" s="32"/>
      <c r="B211" s="33"/>
      <c r="C211" s="34"/>
      <c r="D211" s="200" t="s">
        <v>154</v>
      </c>
      <c r="E211" s="34"/>
      <c r="F211" s="201" t="s">
        <v>409</v>
      </c>
      <c r="G211" s="34"/>
      <c r="H211" s="34"/>
      <c r="I211" s="106"/>
      <c r="J211" s="34"/>
      <c r="K211" s="34"/>
      <c r="L211" s="37"/>
      <c r="M211" s="202"/>
      <c r="N211" s="203"/>
      <c r="O211" s="62"/>
      <c r="P211" s="62"/>
      <c r="Q211" s="62"/>
      <c r="R211" s="62"/>
      <c r="S211" s="62"/>
      <c r="T211" s="63"/>
      <c r="U211" s="32"/>
      <c r="V211" s="32"/>
      <c r="W211" s="32"/>
      <c r="X211" s="32"/>
      <c r="Y211" s="32"/>
      <c r="Z211" s="32"/>
      <c r="AA211" s="32"/>
      <c r="AB211" s="32"/>
      <c r="AC211" s="32"/>
      <c r="AD211" s="32"/>
      <c r="AE211" s="32"/>
      <c r="AT211" s="15" t="s">
        <v>154</v>
      </c>
      <c r="AU211" s="15" t="s">
        <v>144</v>
      </c>
    </row>
    <row r="212" spans="1:65" s="2" customFormat="1" ht="36" customHeight="1">
      <c r="A212" s="32"/>
      <c r="B212" s="33"/>
      <c r="C212" s="186" t="s">
        <v>423</v>
      </c>
      <c r="D212" s="186" t="s">
        <v>139</v>
      </c>
      <c r="E212" s="187" t="s">
        <v>419</v>
      </c>
      <c r="F212" s="188" t="s">
        <v>420</v>
      </c>
      <c r="G212" s="189" t="s">
        <v>240</v>
      </c>
      <c r="H212" s="190">
        <v>2.3E-2</v>
      </c>
      <c r="I212" s="191"/>
      <c r="J212" s="192">
        <f>ROUND(I212*H212,2)</f>
        <v>0</v>
      </c>
      <c r="K212" s="193"/>
      <c r="L212" s="37"/>
      <c r="M212" s="194" t="s">
        <v>19</v>
      </c>
      <c r="N212" s="195" t="s">
        <v>45</v>
      </c>
      <c r="O212" s="62"/>
      <c r="P212" s="196">
        <f>O212*H212</f>
        <v>0</v>
      </c>
      <c r="Q212" s="196">
        <v>0</v>
      </c>
      <c r="R212" s="196">
        <f>Q212*H212</f>
        <v>0</v>
      </c>
      <c r="S212" s="196">
        <v>0</v>
      </c>
      <c r="T212" s="197">
        <f>S212*H212</f>
        <v>0</v>
      </c>
      <c r="U212" s="32"/>
      <c r="V212" s="32"/>
      <c r="W212" s="32"/>
      <c r="X212" s="32"/>
      <c r="Y212" s="32"/>
      <c r="Z212" s="32"/>
      <c r="AA212" s="32"/>
      <c r="AB212" s="32"/>
      <c r="AC212" s="32"/>
      <c r="AD212" s="32"/>
      <c r="AE212" s="32"/>
      <c r="AR212" s="198" t="s">
        <v>211</v>
      </c>
      <c r="AT212" s="198" t="s">
        <v>139</v>
      </c>
      <c r="AU212" s="198" t="s">
        <v>144</v>
      </c>
      <c r="AY212" s="15" t="s">
        <v>136</v>
      </c>
      <c r="BE212" s="199">
        <f>IF(N212="základní",J212,0)</f>
        <v>0</v>
      </c>
      <c r="BF212" s="199">
        <f>IF(N212="snížená",J212,0)</f>
        <v>0</v>
      </c>
      <c r="BG212" s="199">
        <f>IF(N212="zákl. přenesená",J212,0)</f>
        <v>0</v>
      </c>
      <c r="BH212" s="199">
        <f>IF(N212="sníž. přenesená",J212,0)</f>
        <v>0</v>
      </c>
      <c r="BI212" s="199">
        <f>IF(N212="nulová",J212,0)</f>
        <v>0</v>
      </c>
      <c r="BJ212" s="15" t="s">
        <v>144</v>
      </c>
      <c r="BK212" s="199">
        <f>ROUND(I212*H212,2)</f>
        <v>0</v>
      </c>
      <c r="BL212" s="15" t="s">
        <v>211</v>
      </c>
      <c r="BM212" s="198" t="s">
        <v>887</v>
      </c>
    </row>
    <row r="213" spans="1:65" s="2" customFormat="1" ht="126.75">
      <c r="A213" s="32"/>
      <c r="B213" s="33"/>
      <c r="C213" s="34"/>
      <c r="D213" s="200" t="s">
        <v>154</v>
      </c>
      <c r="E213" s="34"/>
      <c r="F213" s="201" t="s">
        <v>422</v>
      </c>
      <c r="G213" s="34"/>
      <c r="H213" s="34"/>
      <c r="I213" s="106"/>
      <c r="J213" s="34"/>
      <c r="K213" s="34"/>
      <c r="L213" s="37"/>
      <c r="M213" s="202"/>
      <c r="N213" s="203"/>
      <c r="O213" s="62"/>
      <c r="P213" s="62"/>
      <c r="Q213" s="62"/>
      <c r="R213" s="62"/>
      <c r="S213" s="62"/>
      <c r="T213" s="63"/>
      <c r="U213" s="32"/>
      <c r="V213" s="32"/>
      <c r="W213" s="32"/>
      <c r="X213" s="32"/>
      <c r="Y213" s="32"/>
      <c r="Z213" s="32"/>
      <c r="AA213" s="32"/>
      <c r="AB213" s="32"/>
      <c r="AC213" s="32"/>
      <c r="AD213" s="32"/>
      <c r="AE213" s="32"/>
      <c r="AT213" s="15" t="s">
        <v>154</v>
      </c>
      <c r="AU213" s="15" t="s">
        <v>144</v>
      </c>
    </row>
    <row r="214" spans="1:65" s="2" customFormat="1" ht="48" customHeight="1">
      <c r="A214" s="32"/>
      <c r="B214" s="33"/>
      <c r="C214" s="186" t="s">
        <v>429</v>
      </c>
      <c r="D214" s="186" t="s">
        <v>139</v>
      </c>
      <c r="E214" s="187" t="s">
        <v>424</v>
      </c>
      <c r="F214" s="188" t="s">
        <v>425</v>
      </c>
      <c r="G214" s="189" t="s">
        <v>240</v>
      </c>
      <c r="H214" s="190">
        <v>2.3E-2</v>
      </c>
      <c r="I214" s="191"/>
      <c r="J214" s="192">
        <f>ROUND(I214*H214,2)</f>
        <v>0</v>
      </c>
      <c r="K214" s="193"/>
      <c r="L214" s="37"/>
      <c r="M214" s="194" t="s">
        <v>19</v>
      </c>
      <c r="N214" s="195" t="s">
        <v>45</v>
      </c>
      <c r="O214" s="62"/>
      <c r="P214" s="196">
        <f>O214*H214</f>
        <v>0</v>
      </c>
      <c r="Q214" s="196">
        <v>0</v>
      </c>
      <c r="R214" s="196">
        <f>Q214*H214</f>
        <v>0</v>
      </c>
      <c r="S214" s="196">
        <v>0</v>
      </c>
      <c r="T214" s="197">
        <f>S214*H214</f>
        <v>0</v>
      </c>
      <c r="U214" s="32"/>
      <c r="V214" s="32"/>
      <c r="W214" s="32"/>
      <c r="X214" s="32"/>
      <c r="Y214" s="32"/>
      <c r="Z214" s="32"/>
      <c r="AA214" s="32"/>
      <c r="AB214" s="32"/>
      <c r="AC214" s="32"/>
      <c r="AD214" s="32"/>
      <c r="AE214" s="32"/>
      <c r="AR214" s="198" t="s">
        <v>211</v>
      </c>
      <c r="AT214" s="198" t="s">
        <v>139</v>
      </c>
      <c r="AU214" s="198" t="s">
        <v>144</v>
      </c>
      <c r="AY214" s="15" t="s">
        <v>136</v>
      </c>
      <c r="BE214" s="199">
        <f>IF(N214="základní",J214,0)</f>
        <v>0</v>
      </c>
      <c r="BF214" s="199">
        <f>IF(N214="snížená",J214,0)</f>
        <v>0</v>
      </c>
      <c r="BG214" s="199">
        <f>IF(N214="zákl. přenesená",J214,0)</f>
        <v>0</v>
      </c>
      <c r="BH214" s="199">
        <f>IF(N214="sníž. přenesená",J214,0)</f>
        <v>0</v>
      </c>
      <c r="BI214" s="199">
        <f>IF(N214="nulová",J214,0)</f>
        <v>0</v>
      </c>
      <c r="BJ214" s="15" t="s">
        <v>144</v>
      </c>
      <c r="BK214" s="199">
        <f>ROUND(I214*H214,2)</f>
        <v>0</v>
      </c>
      <c r="BL214" s="15" t="s">
        <v>211</v>
      </c>
      <c r="BM214" s="198" t="s">
        <v>888</v>
      </c>
    </row>
    <row r="215" spans="1:65" s="2" customFormat="1" ht="126.75">
      <c r="A215" s="32"/>
      <c r="B215" s="33"/>
      <c r="C215" s="34"/>
      <c r="D215" s="200" t="s">
        <v>154</v>
      </c>
      <c r="E215" s="34"/>
      <c r="F215" s="201" t="s">
        <v>422</v>
      </c>
      <c r="G215" s="34"/>
      <c r="H215" s="34"/>
      <c r="I215" s="106"/>
      <c r="J215" s="34"/>
      <c r="K215" s="34"/>
      <c r="L215" s="37"/>
      <c r="M215" s="202"/>
      <c r="N215" s="203"/>
      <c r="O215" s="62"/>
      <c r="P215" s="62"/>
      <c r="Q215" s="62"/>
      <c r="R215" s="62"/>
      <c r="S215" s="62"/>
      <c r="T215" s="63"/>
      <c r="U215" s="32"/>
      <c r="V215" s="32"/>
      <c r="W215" s="32"/>
      <c r="X215" s="32"/>
      <c r="Y215" s="32"/>
      <c r="Z215" s="32"/>
      <c r="AA215" s="32"/>
      <c r="AB215" s="32"/>
      <c r="AC215" s="32"/>
      <c r="AD215" s="32"/>
      <c r="AE215" s="32"/>
      <c r="AT215" s="15" t="s">
        <v>154</v>
      </c>
      <c r="AU215" s="15" t="s">
        <v>144</v>
      </c>
    </row>
    <row r="216" spans="1:65" s="12" customFormat="1" ht="22.9" customHeight="1">
      <c r="B216" s="170"/>
      <c r="C216" s="171"/>
      <c r="D216" s="172" t="s">
        <v>72</v>
      </c>
      <c r="E216" s="184" t="s">
        <v>427</v>
      </c>
      <c r="F216" s="184" t="s">
        <v>428</v>
      </c>
      <c r="G216" s="171"/>
      <c r="H216" s="171"/>
      <c r="I216" s="174"/>
      <c r="J216" s="185">
        <f>BK216</f>
        <v>0</v>
      </c>
      <c r="K216" s="171"/>
      <c r="L216" s="176"/>
      <c r="M216" s="177"/>
      <c r="N216" s="178"/>
      <c r="O216" s="178"/>
      <c r="P216" s="179">
        <f>SUM(P217:P249)</f>
        <v>0</v>
      </c>
      <c r="Q216" s="178"/>
      <c r="R216" s="179">
        <f>SUM(R217:R249)</f>
        <v>9.8729999999999984E-2</v>
      </c>
      <c r="S216" s="178"/>
      <c r="T216" s="180">
        <f>SUM(T217:T249)</f>
        <v>0.12671000000000002</v>
      </c>
      <c r="AR216" s="181" t="s">
        <v>144</v>
      </c>
      <c r="AT216" s="182" t="s">
        <v>72</v>
      </c>
      <c r="AU216" s="182" t="s">
        <v>81</v>
      </c>
      <c r="AY216" s="181" t="s">
        <v>136</v>
      </c>
      <c r="BK216" s="183">
        <f>SUM(BK217:BK249)</f>
        <v>0</v>
      </c>
    </row>
    <row r="217" spans="1:65" s="2" customFormat="1" ht="24" customHeight="1">
      <c r="A217" s="32"/>
      <c r="B217" s="33"/>
      <c r="C217" s="204" t="s">
        <v>433</v>
      </c>
      <c r="D217" s="204" t="s">
        <v>179</v>
      </c>
      <c r="E217" s="205" t="s">
        <v>430</v>
      </c>
      <c r="F217" s="206" t="s">
        <v>431</v>
      </c>
      <c r="G217" s="207" t="s">
        <v>162</v>
      </c>
      <c r="H217" s="208">
        <v>1</v>
      </c>
      <c r="I217" s="209"/>
      <c r="J217" s="210">
        <f>ROUND(I217*H217,2)</f>
        <v>0</v>
      </c>
      <c r="K217" s="211"/>
      <c r="L217" s="212"/>
      <c r="M217" s="213" t="s">
        <v>19</v>
      </c>
      <c r="N217" s="214" t="s">
        <v>45</v>
      </c>
      <c r="O217" s="62"/>
      <c r="P217" s="196">
        <f>O217*H217</f>
        <v>0</v>
      </c>
      <c r="Q217" s="196">
        <v>0.01</v>
      </c>
      <c r="R217" s="196">
        <f>Q217*H217</f>
        <v>0.01</v>
      </c>
      <c r="S217" s="196">
        <v>0</v>
      </c>
      <c r="T217" s="197">
        <f>S217*H217</f>
        <v>0</v>
      </c>
      <c r="U217" s="32"/>
      <c r="V217" s="32"/>
      <c r="W217" s="32"/>
      <c r="X217" s="32"/>
      <c r="Y217" s="32"/>
      <c r="Z217" s="32"/>
      <c r="AA217" s="32"/>
      <c r="AB217" s="32"/>
      <c r="AC217" s="32"/>
      <c r="AD217" s="32"/>
      <c r="AE217" s="32"/>
      <c r="AR217" s="198" t="s">
        <v>293</v>
      </c>
      <c r="AT217" s="198" t="s">
        <v>179</v>
      </c>
      <c r="AU217" s="198" t="s">
        <v>144</v>
      </c>
      <c r="AY217" s="15" t="s">
        <v>136</v>
      </c>
      <c r="BE217" s="199">
        <f>IF(N217="základní",J217,0)</f>
        <v>0</v>
      </c>
      <c r="BF217" s="199">
        <f>IF(N217="snížená",J217,0)</f>
        <v>0</v>
      </c>
      <c r="BG217" s="199">
        <f>IF(N217="zákl. přenesená",J217,0)</f>
        <v>0</v>
      </c>
      <c r="BH217" s="199">
        <f>IF(N217="sníž. přenesená",J217,0)</f>
        <v>0</v>
      </c>
      <c r="BI217" s="199">
        <f>IF(N217="nulová",J217,0)</f>
        <v>0</v>
      </c>
      <c r="BJ217" s="15" t="s">
        <v>144</v>
      </c>
      <c r="BK217" s="199">
        <f>ROUND(I217*H217,2)</f>
        <v>0</v>
      </c>
      <c r="BL217" s="15" t="s">
        <v>211</v>
      </c>
      <c r="BM217" s="198" t="s">
        <v>889</v>
      </c>
    </row>
    <row r="218" spans="1:65" s="2" customFormat="1" ht="16.5" customHeight="1">
      <c r="A218" s="32"/>
      <c r="B218" s="33"/>
      <c r="C218" s="186" t="s">
        <v>437</v>
      </c>
      <c r="D218" s="186" t="s">
        <v>139</v>
      </c>
      <c r="E218" s="187" t="s">
        <v>434</v>
      </c>
      <c r="F218" s="188" t="s">
        <v>435</v>
      </c>
      <c r="G218" s="189" t="s">
        <v>370</v>
      </c>
      <c r="H218" s="190">
        <v>2</v>
      </c>
      <c r="I218" s="191"/>
      <c r="J218" s="192">
        <f>ROUND(I218*H218,2)</f>
        <v>0</v>
      </c>
      <c r="K218" s="193"/>
      <c r="L218" s="37"/>
      <c r="M218" s="194" t="s">
        <v>19</v>
      </c>
      <c r="N218" s="195" t="s">
        <v>45</v>
      </c>
      <c r="O218" s="62"/>
      <c r="P218" s="196">
        <f>O218*H218</f>
        <v>0</v>
      </c>
      <c r="Q218" s="196">
        <v>0</v>
      </c>
      <c r="R218" s="196">
        <f>Q218*H218</f>
        <v>0</v>
      </c>
      <c r="S218" s="196">
        <v>3.4200000000000001E-2</v>
      </c>
      <c r="T218" s="197">
        <f>S218*H218</f>
        <v>6.8400000000000002E-2</v>
      </c>
      <c r="U218" s="32"/>
      <c r="V218" s="32"/>
      <c r="W218" s="32"/>
      <c r="X218" s="32"/>
      <c r="Y218" s="32"/>
      <c r="Z218" s="32"/>
      <c r="AA218" s="32"/>
      <c r="AB218" s="32"/>
      <c r="AC218" s="32"/>
      <c r="AD218" s="32"/>
      <c r="AE218" s="32"/>
      <c r="AR218" s="198" t="s">
        <v>211</v>
      </c>
      <c r="AT218" s="198" t="s">
        <v>139</v>
      </c>
      <c r="AU218" s="198" t="s">
        <v>144</v>
      </c>
      <c r="AY218" s="15" t="s">
        <v>136</v>
      </c>
      <c r="BE218" s="199">
        <f>IF(N218="základní",J218,0)</f>
        <v>0</v>
      </c>
      <c r="BF218" s="199">
        <f>IF(N218="snížená",J218,0)</f>
        <v>0</v>
      </c>
      <c r="BG218" s="199">
        <f>IF(N218="zákl. přenesená",J218,0)</f>
        <v>0</v>
      </c>
      <c r="BH218" s="199">
        <f>IF(N218="sníž. přenesená",J218,0)</f>
        <v>0</v>
      </c>
      <c r="BI218" s="199">
        <f>IF(N218="nulová",J218,0)</f>
        <v>0</v>
      </c>
      <c r="BJ218" s="15" t="s">
        <v>144</v>
      </c>
      <c r="BK218" s="199">
        <f>ROUND(I218*H218,2)</f>
        <v>0</v>
      </c>
      <c r="BL218" s="15" t="s">
        <v>211</v>
      </c>
      <c r="BM218" s="198" t="s">
        <v>890</v>
      </c>
    </row>
    <row r="219" spans="1:65" s="2" customFormat="1" ht="24" customHeight="1">
      <c r="A219" s="32"/>
      <c r="B219" s="33"/>
      <c r="C219" s="186" t="s">
        <v>442</v>
      </c>
      <c r="D219" s="186" t="s">
        <v>139</v>
      </c>
      <c r="E219" s="187" t="s">
        <v>438</v>
      </c>
      <c r="F219" s="188" t="s">
        <v>439</v>
      </c>
      <c r="G219" s="189" t="s">
        <v>370</v>
      </c>
      <c r="H219" s="190">
        <v>2</v>
      </c>
      <c r="I219" s="191"/>
      <c r="J219" s="192">
        <f>ROUND(I219*H219,2)</f>
        <v>0</v>
      </c>
      <c r="K219" s="193"/>
      <c r="L219" s="37"/>
      <c r="M219" s="194" t="s">
        <v>19</v>
      </c>
      <c r="N219" s="195" t="s">
        <v>45</v>
      </c>
      <c r="O219" s="62"/>
      <c r="P219" s="196">
        <f>O219*H219</f>
        <v>0</v>
      </c>
      <c r="Q219" s="196">
        <v>2.3199999999999998E-2</v>
      </c>
      <c r="R219" s="196">
        <f>Q219*H219</f>
        <v>4.6399999999999997E-2</v>
      </c>
      <c r="S219" s="196">
        <v>0</v>
      </c>
      <c r="T219" s="197">
        <f>S219*H219</f>
        <v>0</v>
      </c>
      <c r="U219" s="32"/>
      <c r="V219" s="32"/>
      <c r="W219" s="32"/>
      <c r="X219" s="32"/>
      <c r="Y219" s="32"/>
      <c r="Z219" s="32"/>
      <c r="AA219" s="32"/>
      <c r="AB219" s="32"/>
      <c r="AC219" s="32"/>
      <c r="AD219" s="32"/>
      <c r="AE219" s="32"/>
      <c r="AR219" s="198" t="s">
        <v>211</v>
      </c>
      <c r="AT219" s="198" t="s">
        <v>139</v>
      </c>
      <c r="AU219" s="198" t="s">
        <v>144</v>
      </c>
      <c r="AY219" s="15" t="s">
        <v>136</v>
      </c>
      <c r="BE219" s="199">
        <f>IF(N219="základní",J219,0)</f>
        <v>0</v>
      </c>
      <c r="BF219" s="199">
        <f>IF(N219="snížená",J219,0)</f>
        <v>0</v>
      </c>
      <c r="BG219" s="199">
        <f>IF(N219="zákl. přenesená",J219,0)</f>
        <v>0</v>
      </c>
      <c r="BH219" s="199">
        <f>IF(N219="sníž. přenesená",J219,0)</f>
        <v>0</v>
      </c>
      <c r="BI219" s="199">
        <f>IF(N219="nulová",J219,0)</f>
        <v>0</v>
      </c>
      <c r="BJ219" s="15" t="s">
        <v>144</v>
      </c>
      <c r="BK219" s="199">
        <f>ROUND(I219*H219,2)</f>
        <v>0</v>
      </c>
      <c r="BL219" s="15" t="s">
        <v>211</v>
      </c>
      <c r="BM219" s="198" t="s">
        <v>891</v>
      </c>
    </row>
    <row r="220" spans="1:65" s="2" customFormat="1" ht="39">
      <c r="A220" s="32"/>
      <c r="B220" s="33"/>
      <c r="C220" s="34"/>
      <c r="D220" s="200" t="s">
        <v>154</v>
      </c>
      <c r="E220" s="34"/>
      <c r="F220" s="201" t="s">
        <v>441</v>
      </c>
      <c r="G220" s="34"/>
      <c r="H220" s="34"/>
      <c r="I220" s="106"/>
      <c r="J220" s="34"/>
      <c r="K220" s="34"/>
      <c r="L220" s="37"/>
      <c r="M220" s="202"/>
      <c r="N220" s="203"/>
      <c r="O220" s="62"/>
      <c r="P220" s="62"/>
      <c r="Q220" s="62"/>
      <c r="R220" s="62"/>
      <c r="S220" s="62"/>
      <c r="T220" s="63"/>
      <c r="U220" s="32"/>
      <c r="V220" s="32"/>
      <c r="W220" s="32"/>
      <c r="X220" s="32"/>
      <c r="Y220" s="32"/>
      <c r="Z220" s="32"/>
      <c r="AA220" s="32"/>
      <c r="AB220" s="32"/>
      <c r="AC220" s="32"/>
      <c r="AD220" s="32"/>
      <c r="AE220" s="32"/>
      <c r="AT220" s="15" t="s">
        <v>154</v>
      </c>
      <c r="AU220" s="15" t="s">
        <v>144</v>
      </c>
    </row>
    <row r="221" spans="1:65" s="2" customFormat="1" ht="24" customHeight="1">
      <c r="A221" s="32"/>
      <c r="B221" s="33"/>
      <c r="C221" s="204" t="s">
        <v>446</v>
      </c>
      <c r="D221" s="204" t="s">
        <v>179</v>
      </c>
      <c r="E221" s="205" t="s">
        <v>892</v>
      </c>
      <c r="F221" s="206" t="s">
        <v>893</v>
      </c>
      <c r="G221" s="207" t="s">
        <v>162</v>
      </c>
      <c r="H221" s="208">
        <v>1</v>
      </c>
      <c r="I221" s="209"/>
      <c r="J221" s="210">
        <f>ROUND(I221*H221,2)</f>
        <v>0</v>
      </c>
      <c r="K221" s="211"/>
      <c r="L221" s="212"/>
      <c r="M221" s="213" t="s">
        <v>19</v>
      </c>
      <c r="N221" s="214" t="s">
        <v>45</v>
      </c>
      <c r="O221" s="62"/>
      <c r="P221" s="196">
        <f>O221*H221</f>
        <v>0</v>
      </c>
      <c r="Q221" s="196">
        <v>1.2999999999999999E-3</v>
      </c>
      <c r="R221" s="196">
        <f>Q221*H221</f>
        <v>1.2999999999999999E-3</v>
      </c>
      <c r="S221" s="196">
        <v>0</v>
      </c>
      <c r="T221" s="197">
        <f>S221*H221</f>
        <v>0</v>
      </c>
      <c r="U221" s="32"/>
      <c r="V221" s="32"/>
      <c r="W221" s="32"/>
      <c r="X221" s="32"/>
      <c r="Y221" s="32"/>
      <c r="Z221" s="32"/>
      <c r="AA221" s="32"/>
      <c r="AB221" s="32"/>
      <c r="AC221" s="32"/>
      <c r="AD221" s="32"/>
      <c r="AE221" s="32"/>
      <c r="AR221" s="198" t="s">
        <v>293</v>
      </c>
      <c r="AT221" s="198" t="s">
        <v>179</v>
      </c>
      <c r="AU221" s="198" t="s">
        <v>144</v>
      </c>
      <c r="AY221" s="15" t="s">
        <v>136</v>
      </c>
      <c r="BE221" s="199">
        <f>IF(N221="základní",J221,0)</f>
        <v>0</v>
      </c>
      <c r="BF221" s="199">
        <f>IF(N221="snížená",J221,0)</f>
        <v>0</v>
      </c>
      <c r="BG221" s="199">
        <f>IF(N221="zákl. přenesená",J221,0)</f>
        <v>0</v>
      </c>
      <c r="BH221" s="199">
        <f>IF(N221="sníž. přenesená",J221,0)</f>
        <v>0</v>
      </c>
      <c r="BI221" s="199">
        <f>IF(N221="nulová",J221,0)</f>
        <v>0</v>
      </c>
      <c r="BJ221" s="15" t="s">
        <v>144</v>
      </c>
      <c r="BK221" s="199">
        <f>ROUND(I221*H221,2)</f>
        <v>0</v>
      </c>
      <c r="BL221" s="15" t="s">
        <v>211</v>
      </c>
      <c r="BM221" s="198" t="s">
        <v>894</v>
      </c>
    </row>
    <row r="222" spans="1:65" s="2" customFormat="1" ht="16.5" customHeight="1">
      <c r="A222" s="32"/>
      <c r="B222" s="33"/>
      <c r="C222" s="186" t="s">
        <v>451</v>
      </c>
      <c r="D222" s="186" t="s">
        <v>139</v>
      </c>
      <c r="E222" s="187" t="s">
        <v>443</v>
      </c>
      <c r="F222" s="188" t="s">
        <v>444</v>
      </c>
      <c r="G222" s="189" t="s">
        <v>370</v>
      </c>
      <c r="H222" s="190">
        <v>1</v>
      </c>
      <c r="I222" s="191"/>
      <c r="J222" s="192">
        <f>ROUND(I222*H222,2)</f>
        <v>0</v>
      </c>
      <c r="K222" s="193"/>
      <c r="L222" s="37"/>
      <c r="M222" s="194" t="s">
        <v>19</v>
      </c>
      <c r="N222" s="195" t="s">
        <v>45</v>
      </c>
      <c r="O222" s="62"/>
      <c r="P222" s="196">
        <f>O222*H222</f>
        <v>0</v>
      </c>
      <c r="Q222" s="196">
        <v>0</v>
      </c>
      <c r="R222" s="196">
        <f>Q222*H222</f>
        <v>0</v>
      </c>
      <c r="S222" s="196">
        <v>1.9460000000000002E-2</v>
      </c>
      <c r="T222" s="197">
        <f>S222*H222</f>
        <v>1.9460000000000002E-2</v>
      </c>
      <c r="U222" s="32"/>
      <c r="V222" s="32"/>
      <c r="W222" s="32"/>
      <c r="X222" s="32"/>
      <c r="Y222" s="32"/>
      <c r="Z222" s="32"/>
      <c r="AA222" s="32"/>
      <c r="AB222" s="32"/>
      <c r="AC222" s="32"/>
      <c r="AD222" s="32"/>
      <c r="AE222" s="32"/>
      <c r="AR222" s="198" t="s">
        <v>211</v>
      </c>
      <c r="AT222" s="198" t="s">
        <v>139</v>
      </c>
      <c r="AU222" s="198" t="s">
        <v>144</v>
      </c>
      <c r="AY222" s="15" t="s">
        <v>136</v>
      </c>
      <c r="BE222" s="199">
        <f>IF(N222="základní",J222,0)</f>
        <v>0</v>
      </c>
      <c r="BF222" s="199">
        <f>IF(N222="snížená",J222,0)</f>
        <v>0</v>
      </c>
      <c r="BG222" s="199">
        <f>IF(N222="zákl. přenesená",J222,0)</f>
        <v>0</v>
      </c>
      <c r="BH222" s="199">
        <f>IF(N222="sníž. přenesená",J222,0)</f>
        <v>0</v>
      </c>
      <c r="BI222" s="199">
        <f>IF(N222="nulová",J222,0)</f>
        <v>0</v>
      </c>
      <c r="BJ222" s="15" t="s">
        <v>144</v>
      </c>
      <c r="BK222" s="199">
        <f>ROUND(I222*H222,2)</f>
        <v>0</v>
      </c>
      <c r="BL222" s="15" t="s">
        <v>211</v>
      </c>
      <c r="BM222" s="198" t="s">
        <v>895</v>
      </c>
    </row>
    <row r="223" spans="1:65" s="2" customFormat="1" ht="36" customHeight="1">
      <c r="A223" s="32"/>
      <c r="B223" s="33"/>
      <c r="C223" s="186" t="s">
        <v>455</v>
      </c>
      <c r="D223" s="186" t="s">
        <v>139</v>
      </c>
      <c r="E223" s="187" t="s">
        <v>447</v>
      </c>
      <c r="F223" s="188" t="s">
        <v>448</v>
      </c>
      <c r="G223" s="189" t="s">
        <v>370</v>
      </c>
      <c r="H223" s="190">
        <v>1</v>
      </c>
      <c r="I223" s="191"/>
      <c r="J223" s="192">
        <f>ROUND(I223*H223,2)</f>
        <v>0</v>
      </c>
      <c r="K223" s="193"/>
      <c r="L223" s="37"/>
      <c r="M223" s="194" t="s">
        <v>19</v>
      </c>
      <c r="N223" s="195" t="s">
        <v>45</v>
      </c>
      <c r="O223" s="62"/>
      <c r="P223" s="196">
        <f>O223*H223</f>
        <v>0</v>
      </c>
      <c r="Q223" s="196">
        <v>1.528E-2</v>
      </c>
      <c r="R223" s="196">
        <f>Q223*H223</f>
        <v>1.528E-2</v>
      </c>
      <c r="S223" s="196">
        <v>0</v>
      </c>
      <c r="T223" s="197">
        <f>S223*H223</f>
        <v>0</v>
      </c>
      <c r="U223" s="32"/>
      <c r="V223" s="32"/>
      <c r="W223" s="32"/>
      <c r="X223" s="32"/>
      <c r="Y223" s="32"/>
      <c r="Z223" s="32"/>
      <c r="AA223" s="32"/>
      <c r="AB223" s="32"/>
      <c r="AC223" s="32"/>
      <c r="AD223" s="32"/>
      <c r="AE223" s="32"/>
      <c r="AR223" s="198" t="s">
        <v>211</v>
      </c>
      <c r="AT223" s="198" t="s">
        <v>139</v>
      </c>
      <c r="AU223" s="198" t="s">
        <v>144</v>
      </c>
      <c r="AY223" s="15" t="s">
        <v>136</v>
      </c>
      <c r="BE223" s="199">
        <f>IF(N223="základní",J223,0)</f>
        <v>0</v>
      </c>
      <c r="BF223" s="199">
        <f>IF(N223="snížená",J223,0)</f>
        <v>0</v>
      </c>
      <c r="BG223" s="199">
        <f>IF(N223="zákl. přenesená",J223,0)</f>
        <v>0</v>
      </c>
      <c r="BH223" s="199">
        <f>IF(N223="sníž. přenesená",J223,0)</f>
        <v>0</v>
      </c>
      <c r="BI223" s="199">
        <f>IF(N223="nulová",J223,0)</f>
        <v>0</v>
      </c>
      <c r="BJ223" s="15" t="s">
        <v>144</v>
      </c>
      <c r="BK223" s="199">
        <f>ROUND(I223*H223,2)</f>
        <v>0</v>
      </c>
      <c r="BL223" s="15" t="s">
        <v>211</v>
      </c>
      <c r="BM223" s="198" t="s">
        <v>896</v>
      </c>
    </row>
    <row r="224" spans="1:65" s="2" customFormat="1" ht="78">
      <c r="A224" s="32"/>
      <c r="B224" s="33"/>
      <c r="C224" s="34"/>
      <c r="D224" s="200" t="s">
        <v>154</v>
      </c>
      <c r="E224" s="34"/>
      <c r="F224" s="201" t="s">
        <v>450</v>
      </c>
      <c r="G224" s="34"/>
      <c r="H224" s="34"/>
      <c r="I224" s="106"/>
      <c r="J224" s="34"/>
      <c r="K224" s="34"/>
      <c r="L224" s="37"/>
      <c r="M224" s="202"/>
      <c r="N224" s="203"/>
      <c r="O224" s="62"/>
      <c r="P224" s="62"/>
      <c r="Q224" s="62"/>
      <c r="R224" s="62"/>
      <c r="S224" s="62"/>
      <c r="T224" s="63"/>
      <c r="U224" s="32"/>
      <c r="V224" s="32"/>
      <c r="W224" s="32"/>
      <c r="X224" s="32"/>
      <c r="Y224" s="32"/>
      <c r="Z224" s="32"/>
      <c r="AA224" s="32"/>
      <c r="AB224" s="32"/>
      <c r="AC224" s="32"/>
      <c r="AD224" s="32"/>
      <c r="AE224" s="32"/>
      <c r="AT224" s="15" t="s">
        <v>154</v>
      </c>
      <c r="AU224" s="15" t="s">
        <v>144</v>
      </c>
    </row>
    <row r="225" spans="1:65" s="2" customFormat="1" ht="16.5" customHeight="1">
      <c r="A225" s="32"/>
      <c r="B225" s="33"/>
      <c r="C225" s="186" t="s">
        <v>459</v>
      </c>
      <c r="D225" s="186" t="s">
        <v>139</v>
      </c>
      <c r="E225" s="187" t="s">
        <v>452</v>
      </c>
      <c r="F225" s="188" t="s">
        <v>453</v>
      </c>
      <c r="G225" s="189" t="s">
        <v>370</v>
      </c>
      <c r="H225" s="190">
        <v>1</v>
      </c>
      <c r="I225" s="191"/>
      <c r="J225" s="192">
        <f t="shared" ref="J225:J235" si="10">ROUND(I225*H225,2)</f>
        <v>0</v>
      </c>
      <c r="K225" s="193"/>
      <c r="L225" s="37"/>
      <c r="M225" s="194" t="s">
        <v>19</v>
      </c>
      <c r="N225" s="195" t="s">
        <v>45</v>
      </c>
      <c r="O225" s="62"/>
      <c r="P225" s="196">
        <f t="shared" ref="P225:P235" si="11">O225*H225</f>
        <v>0</v>
      </c>
      <c r="Q225" s="196">
        <v>0</v>
      </c>
      <c r="R225" s="196">
        <f t="shared" ref="R225:R235" si="12">Q225*H225</f>
        <v>0</v>
      </c>
      <c r="S225" s="196">
        <v>3.2899999999999999E-2</v>
      </c>
      <c r="T225" s="197">
        <f t="shared" ref="T225:T235" si="13">S225*H225</f>
        <v>3.2899999999999999E-2</v>
      </c>
      <c r="U225" s="32"/>
      <c r="V225" s="32"/>
      <c r="W225" s="32"/>
      <c r="X225" s="32"/>
      <c r="Y225" s="32"/>
      <c r="Z225" s="32"/>
      <c r="AA225" s="32"/>
      <c r="AB225" s="32"/>
      <c r="AC225" s="32"/>
      <c r="AD225" s="32"/>
      <c r="AE225" s="32"/>
      <c r="AR225" s="198" t="s">
        <v>211</v>
      </c>
      <c r="AT225" s="198" t="s">
        <v>139</v>
      </c>
      <c r="AU225" s="198" t="s">
        <v>144</v>
      </c>
      <c r="AY225" s="15" t="s">
        <v>136</v>
      </c>
      <c r="BE225" s="199">
        <f t="shared" ref="BE225:BE235" si="14">IF(N225="základní",J225,0)</f>
        <v>0</v>
      </c>
      <c r="BF225" s="199">
        <f t="shared" ref="BF225:BF235" si="15">IF(N225="snížená",J225,0)</f>
        <v>0</v>
      </c>
      <c r="BG225" s="199">
        <f t="shared" ref="BG225:BG235" si="16">IF(N225="zákl. přenesená",J225,0)</f>
        <v>0</v>
      </c>
      <c r="BH225" s="199">
        <f t="shared" ref="BH225:BH235" si="17">IF(N225="sníž. přenesená",J225,0)</f>
        <v>0</v>
      </c>
      <c r="BI225" s="199">
        <f t="shared" ref="BI225:BI235" si="18">IF(N225="nulová",J225,0)</f>
        <v>0</v>
      </c>
      <c r="BJ225" s="15" t="s">
        <v>144</v>
      </c>
      <c r="BK225" s="199">
        <f t="shared" ref="BK225:BK235" si="19">ROUND(I225*H225,2)</f>
        <v>0</v>
      </c>
      <c r="BL225" s="15" t="s">
        <v>211</v>
      </c>
      <c r="BM225" s="198" t="s">
        <v>897</v>
      </c>
    </row>
    <row r="226" spans="1:65" s="2" customFormat="1" ht="16.5" customHeight="1">
      <c r="A226" s="32"/>
      <c r="B226" s="33"/>
      <c r="C226" s="186" t="s">
        <v>463</v>
      </c>
      <c r="D226" s="186" t="s">
        <v>139</v>
      </c>
      <c r="E226" s="187" t="s">
        <v>456</v>
      </c>
      <c r="F226" s="188" t="s">
        <v>457</v>
      </c>
      <c r="G226" s="189" t="s">
        <v>370</v>
      </c>
      <c r="H226" s="190">
        <v>3</v>
      </c>
      <c r="I226" s="191"/>
      <c r="J226" s="192">
        <f t="shared" si="10"/>
        <v>0</v>
      </c>
      <c r="K226" s="193"/>
      <c r="L226" s="37"/>
      <c r="M226" s="194" t="s">
        <v>19</v>
      </c>
      <c r="N226" s="195" t="s">
        <v>45</v>
      </c>
      <c r="O226" s="62"/>
      <c r="P226" s="196">
        <f t="shared" si="11"/>
        <v>0</v>
      </c>
      <c r="Q226" s="196">
        <v>1.6000000000000001E-3</v>
      </c>
      <c r="R226" s="196">
        <f t="shared" si="12"/>
        <v>4.8000000000000004E-3</v>
      </c>
      <c r="S226" s="196">
        <v>0</v>
      </c>
      <c r="T226" s="197">
        <f t="shared" si="13"/>
        <v>0</v>
      </c>
      <c r="U226" s="32"/>
      <c r="V226" s="32"/>
      <c r="W226" s="32"/>
      <c r="X226" s="32"/>
      <c r="Y226" s="32"/>
      <c r="Z226" s="32"/>
      <c r="AA226" s="32"/>
      <c r="AB226" s="32"/>
      <c r="AC226" s="32"/>
      <c r="AD226" s="32"/>
      <c r="AE226" s="32"/>
      <c r="AR226" s="198" t="s">
        <v>211</v>
      </c>
      <c r="AT226" s="198" t="s">
        <v>139</v>
      </c>
      <c r="AU226" s="198" t="s">
        <v>144</v>
      </c>
      <c r="AY226" s="15" t="s">
        <v>136</v>
      </c>
      <c r="BE226" s="199">
        <f t="shared" si="14"/>
        <v>0</v>
      </c>
      <c r="BF226" s="199">
        <f t="shared" si="15"/>
        <v>0</v>
      </c>
      <c r="BG226" s="199">
        <f t="shared" si="16"/>
        <v>0</v>
      </c>
      <c r="BH226" s="199">
        <f t="shared" si="17"/>
        <v>0</v>
      </c>
      <c r="BI226" s="199">
        <f t="shared" si="18"/>
        <v>0</v>
      </c>
      <c r="BJ226" s="15" t="s">
        <v>144</v>
      </c>
      <c r="BK226" s="199">
        <f t="shared" si="19"/>
        <v>0</v>
      </c>
      <c r="BL226" s="15" t="s">
        <v>211</v>
      </c>
      <c r="BM226" s="198" t="s">
        <v>898</v>
      </c>
    </row>
    <row r="227" spans="1:65" s="2" customFormat="1" ht="16.5" customHeight="1">
      <c r="A227" s="32"/>
      <c r="B227" s="33"/>
      <c r="C227" s="186" t="s">
        <v>467</v>
      </c>
      <c r="D227" s="186" t="s">
        <v>139</v>
      </c>
      <c r="E227" s="187" t="s">
        <v>460</v>
      </c>
      <c r="F227" s="188" t="s">
        <v>461</v>
      </c>
      <c r="G227" s="189" t="s">
        <v>370</v>
      </c>
      <c r="H227" s="190">
        <v>1</v>
      </c>
      <c r="I227" s="191"/>
      <c r="J227" s="192">
        <f t="shared" si="10"/>
        <v>0</v>
      </c>
      <c r="K227" s="193"/>
      <c r="L227" s="37"/>
      <c r="M227" s="194" t="s">
        <v>19</v>
      </c>
      <c r="N227" s="195" t="s">
        <v>45</v>
      </c>
      <c r="O227" s="62"/>
      <c r="P227" s="196">
        <f t="shared" si="11"/>
        <v>0</v>
      </c>
      <c r="Q227" s="196">
        <v>1.6000000000000001E-3</v>
      </c>
      <c r="R227" s="196">
        <f t="shared" si="12"/>
        <v>1.6000000000000001E-3</v>
      </c>
      <c r="S227" s="196">
        <v>0</v>
      </c>
      <c r="T227" s="197">
        <f t="shared" si="13"/>
        <v>0</v>
      </c>
      <c r="U227" s="32"/>
      <c r="V227" s="32"/>
      <c r="W227" s="32"/>
      <c r="X227" s="32"/>
      <c r="Y227" s="32"/>
      <c r="Z227" s="32"/>
      <c r="AA227" s="32"/>
      <c r="AB227" s="32"/>
      <c r="AC227" s="32"/>
      <c r="AD227" s="32"/>
      <c r="AE227" s="32"/>
      <c r="AR227" s="198" t="s">
        <v>211</v>
      </c>
      <c r="AT227" s="198" t="s">
        <v>139</v>
      </c>
      <c r="AU227" s="198" t="s">
        <v>144</v>
      </c>
      <c r="AY227" s="15" t="s">
        <v>136</v>
      </c>
      <c r="BE227" s="199">
        <f t="shared" si="14"/>
        <v>0</v>
      </c>
      <c r="BF227" s="199">
        <f t="shared" si="15"/>
        <v>0</v>
      </c>
      <c r="BG227" s="199">
        <f t="shared" si="16"/>
        <v>0</v>
      </c>
      <c r="BH227" s="199">
        <f t="shared" si="17"/>
        <v>0</v>
      </c>
      <c r="BI227" s="199">
        <f t="shared" si="18"/>
        <v>0</v>
      </c>
      <c r="BJ227" s="15" t="s">
        <v>144</v>
      </c>
      <c r="BK227" s="199">
        <f t="shared" si="19"/>
        <v>0</v>
      </c>
      <c r="BL227" s="15" t="s">
        <v>211</v>
      </c>
      <c r="BM227" s="198" t="s">
        <v>899</v>
      </c>
    </row>
    <row r="228" spans="1:65" s="2" customFormat="1" ht="16.5" customHeight="1">
      <c r="A228" s="32"/>
      <c r="B228" s="33"/>
      <c r="C228" s="186" t="s">
        <v>471</v>
      </c>
      <c r="D228" s="186" t="s">
        <v>139</v>
      </c>
      <c r="E228" s="187" t="s">
        <v>464</v>
      </c>
      <c r="F228" s="188" t="s">
        <v>465</v>
      </c>
      <c r="G228" s="189" t="s">
        <v>370</v>
      </c>
      <c r="H228" s="190">
        <v>2</v>
      </c>
      <c r="I228" s="191"/>
      <c r="J228" s="192">
        <f t="shared" si="10"/>
        <v>0</v>
      </c>
      <c r="K228" s="193"/>
      <c r="L228" s="37"/>
      <c r="M228" s="194" t="s">
        <v>19</v>
      </c>
      <c r="N228" s="195" t="s">
        <v>45</v>
      </c>
      <c r="O228" s="62"/>
      <c r="P228" s="196">
        <f t="shared" si="11"/>
        <v>0</v>
      </c>
      <c r="Q228" s="196">
        <v>1.6000000000000001E-3</v>
      </c>
      <c r="R228" s="196">
        <f t="shared" si="12"/>
        <v>3.2000000000000002E-3</v>
      </c>
      <c r="S228" s="196">
        <v>0</v>
      </c>
      <c r="T228" s="197">
        <f t="shared" si="13"/>
        <v>0</v>
      </c>
      <c r="U228" s="32"/>
      <c r="V228" s="32"/>
      <c r="W228" s="32"/>
      <c r="X228" s="32"/>
      <c r="Y228" s="32"/>
      <c r="Z228" s="32"/>
      <c r="AA228" s="32"/>
      <c r="AB228" s="32"/>
      <c r="AC228" s="32"/>
      <c r="AD228" s="32"/>
      <c r="AE228" s="32"/>
      <c r="AR228" s="198" t="s">
        <v>211</v>
      </c>
      <c r="AT228" s="198" t="s">
        <v>139</v>
      </c>
      <c r="AU228" s="198" t="s">
        <v>144</v>
      </c>
      <c r="AY228" s="15" t="s">
        <v>136</v>
      </c>
      <c r="BE228" s="199">
        <f t="shared" si="14"/>
        <v>0</v>
      </c>
      <c r="BF228" s="199">
        <f t="shared" si="15"/>
        <v>0</v>
      </c>
      <c r="BG228" s="199">
        <f t="shared" si="16"/>
        <v>0</v>
      </c>
      <c r="BH228" s="199">
        <f t="shared" si="17"/>
        <v>0</v>
      </c>
      <c r="BI228" s="199">
        <f t="shared" si="18"/>
        <v>0</v>
      </c>
      <c r="BJ228" s="15" t="s">
        <v>144</v>
      </c>
      <c r="BK228" s="199">
        <f t="shared" si="19"/>
        <v>0</v>
      </c>
      <c r="BL228" s="15" t="s">
        <v>211</v>
      </c>
      <c r="BM228" s="198" t="s">
        <v>900</v>
      </c>
    </row>
    <row r="229" spans="1:65" s="2" customFormat="1" ht="36" customHeight="1">
      <c r="A229" s="32"/>
      <c r="B229" s="33"/>
      <c r="C229" s="186" t="s">
        <v>475</v>
      </c>
      <c r="D229" s="186" t="s">
        <v>139</v>
      </c>
      <c r="E229" s="187" t="s">
        <v>468</v>
      </c>
      <c r="F229" s="188" t="s">
        <v>469</v>
      </c>
      <c r="G229" s="189" t="s">
        <v>370</v>
      </c>
      <c r="H229" s="190">
        <v>1</v>
      </c>
      <c r="I229" s="191"/>
      <c r="J229" s="192">
        <f t="shared" si="10"/>
        <v>0</v>
      </c>
      <c r="K229" s="193"/>
      <c r="L229" s="37"/>
      <c r="M229" s="194" t="s">
        <v>19</v>
      </c>
      <c r="N229" s="195" t="s">
        <v>45</v>
      </c>
      <c r="O229" s="62"/>
      <c r="P229" s="196">
        <f t="shared" si="11"/>
        <v>0</v>
      </c>
      <c r="Q229" s="196">
        <v>3.0000000000000001E-3</v>
      </c>
      <c r="R229" s="196">
        <f t="shared" si="12"/>
        <v>3.0000000000000001E-3</v>
      </c>
      <c r="S229" s="196">
        <v>0</v>
      </c>
      <c r="T229" s="197">
        <f t="shared" si="13"/>
        <v>0</v>
      </c>
      <c r="U229" s="32"/>
      <c r="V229" s="32"/>
      <c r="W229" s="32"/>
      <c r="X229" s="32"/>
      <c r="Y229" s="32"/>
      <c r="Z229" s="32"/>
      <c r="AA229" s="32"/>
      <c r="AB229" s="32"/>
      <c r="AC229" s="32"/>
      <c r="AD229" s="32"/>
      <c r="AE229" s="32"/>
      <c r="AR229" s="198" t="s">
        <v>211</v>
      </c>
      <c r="AT229" s="198" t="s">
        <v>139</v>
      </c>
      <c r="AU229" s="198" t="s">
        <v>144</v>
      </c>
      <c r="AY229" s="15" t="s">
        <v>136</v>
      </c>
      <c r="BE229" s="199">
        <f t="shared" si="14"/>
        <v>0</v>
      </c>
      <c r="BF229" s="199">
        <f t="shared" si="15"/>
        <v>0</v>
      </c>
      <c r="BG229" s="199">
        <f t="shared" si="16"/>
        <v>0</v>
      </c>
      <c r="BH229" s="199">
        <f t="shared" si="17"/>
        <v>0</v>
      </c>
      <c r="BI229" s="199">
        <f t="shared" si="18"/>
        <v>0</v>
      </c>
      <c r="BJ229" s="15" t="s">
        <v>144</v>
      </c>
      <c r="BK229" s="199">
        <f t="shared" si="19"/>
        <v>0</v>
      </c>
      <c r="BL229" s="15" t="s">
        <v>211</v>
      </c>
      <c r="BM229" s="198" t="s">
        <v>901</v>
      </c>
    </row>
    <row r="230" spans="1:65" s="2" customFormat="1" ht="16.5" customHeight="1">
      <c r="A230" s="32"/>
      <c r="B230" s="33"/>
      <c r="C230" s="186" t="s">
        <v>479</v>
      </c>
      <c r="D230" s="186" t="s">
        <v>139</v>
      </c>
      <c r="E230" s="187" t="s">
        <v>472</v>
      </c>
      <c r="F230" s="188" t="s">
        <v>473</v>
      </c>
      <c r="G230" s="189" t="s">
        <v>162</v>
      </c>
      <c r="H230" s="190">
        <v>2</v>
      </c>
      <c r="I230" s="191"/>
      <c r="J230" s="192">
        <f t="shared" si="10"/>
        <v>0</v>
      </c>
      <c r="K230" s="193"/>
      <c r="L230" s="37"/>
      <c r="M230" s="194" t="s">
        <v>19</v>
      </c>
      <c r="N230" s="195" t="s">
        <v>45</v>
      </c>
      <c r="O230" s="62"/>
      <c r="P230" s="196">
        <f t="shared" si="11"/>
        <v>0</v>
      </c>
      <c r="Q230" s="196">
        <v>0</v>
      </c>
      <c r="R230" s="196">
        <f t="shared" si="12"/>
        <v>0</v>
      </c>
      <c r="S230" s="196">
        <v>4.8999999999999998E-4</v>
      </c>
      <c r="T230" s="197">
        <f t="shared" si="13"/>
        <v>9.7999999999999997E-4</v>
      </c>
      <c r="U230" s="32"/>
      <c r="V230" s="32"/>
      <c r="W230" s="32"/>
      <c r="X230" s="32"/>
      <c r="Y230" s="32"/>
      <c r="Z230" s="32"/>
      <c r="AA230" s="32"/>
      <c r="AB230" s="32"/>
      <c r="AC230" s="32"/>
      <c r="AD230" s="32"/>
      <c r="AE230" s="32"/>
      <c r="AR230" s="198" t="s">
        <v>211</v>
      </c>
      <c r="AT230" s="198" t="s">
        <v>139</v>
      </c>
      <c r="AU230" s="198" t="s">
        <v>144</v>
      </c>
      <c r="AY230" s="15" t="s">
        <v>136</v>
      </c>
      <c r="BE230" s="199">
        <f t="shared" si="14"/>
        <v>0</v>
      </c>
      <c r="BF230" s="199">
        <f t="shared" si="15"/>
        <v>0</v>
      </c>
      <c r="BG230" s="199">
        <f t="shared" si="16"/>
        <v>0</v>
      </c>
      <c r="BH230" s="199">
        <f t="shared" si="17"/>
        <v>0</v>
      </c>
      <c r="BI230" s="199">
        <f t="shared" si="18"/>
        <v>0</v>
      </c>
      <c r="BJ230" s="15" t="s">
        <v>144</v>
      </c>
      <c r="BK230" s="199">
        <f t="shared" si="19"/>
        <v>0</v>
      </c>
      <c r="BL230" s="15" t="s">
        <v>211</v>
      </c>
      <c r="BM230" s="198" t="s">
        <v>902</v>
      </c>
    </row>
    <row r="231" spans="1:65" s="2" customFormat="1" ht="24" customHeight="1">
      <c r="A231" s="32"/>
      <c r="B231" s="33"/>
      <c r="C231" s="186" t="s">
        <v>483</v>
      </c>
      <c r="D231" s="186" t="s">
        <v>139</v>
      </c>
      <c r="E231" s="187" t="s">
        <v>476</v>
      </c>
      <c r="F231" s="188" t="s">
        <v>477</v>
      </c>
      <c r="G231" s="189" t="s">
        <v>370</v>
      </c>
      <c r="H231" s="190">
        <v>6</v>
      </c>
      <c r="I231" s="191"/>
      <c r="J231" s="192">
        <f t="shared" si="10"/>
        <v>0</v>
      </c>
      <c r="K231" s="193"/>
      <c r="L231" s="37"/>
      <c r="M231" s="194" t="s">
        <v>19</v>
      </c>
      <c r="N231" s="195" t="s">
        <v>45</v>
      </c>
      <c r="O231" s="62"/>
      <c r="P231" s="196">
        <f t="shared" si="11"/>
        <v>0</v>
      </c>
      <c r="Q231" s="196">
        <v>2.9999999999999997E-4</v>
      </c>
      <c r="R231" s="196">
        <f t="shared" si="12"/>
        <v>1.8E-3</v>
      </c>
      <c r="S231" s="196">
        <v>0</v>
      </c>
      <c r="T231" s="197">
        <f t="shared" si="13"/>
        <v>0</v>
      </c>
      <c r="U231" s="32"/>
      <c r="V231" s="32"/>
      <c r="W231" s="32"/>
      <c r="X231" s="32"/>
      <c r="Y231" s="32"/>
      <c r="Z231" s="32"/>
      <c r="AA231" s="32"/>
      <c r="AB231" s="32"/>
      <c r="AC231" s="32"/>
      <c r="AD231" s="32"/>
      <c r="AE231" s="32"/>
      <c r="AR231" s="198" t="s">
        <v>211</v>
      </c>
      <c r="AT231" s="198" t="s">
        <v>139</v>
      </c>
      <c r="AU231" s="198" t="s">
        <v>144</v>
      </c>
      <c r="AY231" s="15" t="s">
        <v>136</v>
      </c>
      <c r="BE231" s="199">
        <f t="shared" si="14"/>
        <v>0</v>
      </c>
      <c r="BF231" s="199">
        <f t="shared" si="15"/>
        <v>0</v>
      </c>
      <c r="BG231" s="199">
        <f t="shared" si="16"/>
        <v>0</v>
      </c>
      <c r="BH231" s="199">
        <f t="shared" si="17"/>
        <v>0</v>
      </c>
      <c r="BI231" s="199">
        <f t="shared" si="18"/>
        <v>0</v>
      </c>
      <c r="BJ231" s="15" t="s">
        <v>144</v>
      </c>
      <c r="BK231" s="199">
        <f t="shared" si="19"/>
        <v>0</v>
      </c>
      <c r="BL231" s="15" t="s">
        <v>211</v>
      </c>
      <c r="BM231" s="198" t="s">
        <v>903</v>
      </c>
    </row>
    <row r="232" spans="1:65" s="2" customFormat="1" ht="24" customHeight="1">
      <c r="A232" s="32"/>
      <c r="B232" s="33"/>
      <c r="C232" s="186" t="s">
        <v>487</v>
      </c>
      <c r="D232" s="186" t="s">
        <v>139</v>
      </c>
      <c r="E232" s="187" t="s">
        <v>480</v>
      </c>
      <c r="F232" s="188" t="s">
        <v>481</v>
      </c>
      <c r="G232" s="189" t="s">
        <v>162</v>
      </c>
      <c r="H232" s="190">
        <v>1</v>
      </c>
      <c r="I232" s="191"/>
      <c r="J232" s="192">
        <f t="shared" si="10"/>
        <v>0</v>
      </c>
      <c r="K232" s="193"/>
      <c r="L232" s="37"/>
      <c r="M232" s="194" t="s">
        <v>19</v>
      </c>
      <c r="N232" s="195" t="s">
        <v>45</v>
      </c>
      <c r="O232" s="62"/>
      <c r="P232" s="196">
        <f t="shared" si="11"/>
        <v>0</v>
      </c>
      <c r="Q232" s="196">
        <v>1.09E-3</v>
      </c>
      <c r="R232" s="196">
        <f t="shared" si="12"/>
        <v>1.09E-3</v>
      </c>
      <c r="S232" s="196">
        <v>0</v>
      </c>
      <c r="T232" s="197">
        <f t="shared" si="13"/>
        <v>0</v>
      </c>
      <c r="U232" s="32"/>
      <c r="V232" s="32"/>
      <c r="W232" s="32"/>
      <c r="X232" s="32"/>
      <c r="Y232" s="32"/>
      <c r="Z232" s="32"/>
      <c r="AA232" s="32"/>
      <c r="AB232" s="32"/>
      <c r="AC232" s="32"/>
      <c r="AD232" s="32"/>
      <c r="AE232" s="32"/>
      <c r="AR232" s="198" t="s">
        <v>211</v>
      </c>
      <c r="AT232" s="198" t="s">
        <v>139</v>
      </c>
      <c r="AU232" s="198" t="s">
        <v>144</v>
      </c>
      <c r="AY232" s="15" t="s">
        <v>136</v>
      </c>
      <c r="BE232" s="199">
        <f t="shared" si="14"/>
        <v>0</v>
      </c>
      <c r="BF232" s="199">
        <f t="shared" si="15"/>
        <v>0</v>
      </c>
      <c r="BG232" s="199">
        <f t="shared" si="16"/>
        <v>0</v>
      </c>
      <c r="BH232" s="199">
        <f t="shared" si="17"/>
        <v>0</v>
      </c>
      <c r="BI232" s="199">
        <f t="shared" si="18"/>
        <v>0</v>
      </c>
      <c r="BJ232" s="15" t="s">
        <v>144</v>
      </c>
      <c r="BK232" s="199">
        <f t="shared" si="19"/>
        <v>0</v>
      </c>
      <c r="BL232" s="15" t="s">
        <v>211</v>
      </c>
      <c r="BM232" s="198" t="s">
        <v>904</v>
      </c>
    </row>
    <row r="233" spans="1:65" s="2" customFormat="1" ht="16.5" customHeight="1">
      <c r="A233" s="32"/>
      <c r="B233" s="33"/>
      <c r="C233" s="186" t="s">
        <v>491</v>
      </c>
      <c r="D233" s="186" t="s">
        <v>139</v>
      </c>
      <c r="E233" s="187" t="s">
        <v>484</v>
      </c>
      <c r="F233" s="188" t="s">
        <v>485</v>
      </c>
      <c r="G233" s="189" t="s">
        <v>370</v>
      </c>
      <c r="H233" s="190">
        <v>1</v>
      </c>
      <c r="I233" s="191"/>
      <c r="J233" s="192">
        <f t="shared" si="10"/>
        <v>0</v>
      </c>
      <c r="K233" s="193"/>
      <c r="L233" s="37"/>
      <c r="M233" s="194" t="s">
        <v>19</v>
      </c>
      <c r="N233" s="195" t="s">
        <v>45</v>
      </c>
      <c r="O233" s="62"/>
      <c r="P233" s="196">
        <f t="shared" si="11"/>
        <v>0</v>
      </c>
      <c r="Q233" s="196">
        <v>0</v>
      </c>
      <c r="R233" s="196">
        <f t="shared" si="12"/>
        <v>0</v>
      </c>
      <c r="S233" s="196">
        <v>1.56E-3</v>
      </c>
      <c r="T233" s="197">
        <f t="shared" si="13"/>
        <v>1.56E-3</v>
      </c>
      <c r="U233" s="32"/>
      <c r="V233" s="32"/>
      <c r="W233" s="32"/>
      <c r="X233" s="32"/>
      <c r="Y233" s="32"/>
      <c r="Z233" s="32"/>
      <c r="AA233" s="32"/>
      <c r="AB233" s="32"/>
      <c r="AC233" s="32"/>
      <c r="AD233" s="32"/>
      <c r="AE233" s="32"/>
      <c r="AR233" s="198" t="s">
        <v>211</v>
      </c>
      <c r="AT233" s="198" t="s">
        <v>139</v>
      </c>
      <c r="AU233" s="198" t="s">
        <v>144</v>
      </c>
      <c r="AY233" s="15" t="s">
        <v>136</v>
      </c>
      <c r="BE233" s="199">
        <f t="shared" si="14"/>
        <v>0</v>
      </c>
      <c r="BF233" s="199">
        <f t="shared" si="15"/>
        <v>0</v>
      </c>
      <c r="BG233" s="199">
        <f t="shared" si="16"/>
        <v>0</v>
      </c>
      <c r="BH233" s="199">
        <f t="shared" si="17"/>
        <v>0</v>
      </c>
      <c r="BI233" s="199">
        <f t="shared" si="18"/>
        <v>0</v>
      </c>
      <c r="BJ233" s="15" t="s">
        <v>144</v>
      </c>
      <c r="BK233" s="199">
        <f t="shared" si="19"/>
        <v>0</v>
      </c>
      <c r="BL233" s="15" t="s">
        <v>211</v>
      </c>
      <c r="BM233" s="198" t="s">
        <v>905</v>
      </c>
    </row>
    <row r="234" spans="1:65" s="2" customFormat="1" ht="16.5" customHeight="1">
      <c r="A234" s="32"/>
      <c r="B234" s="33"/>
      <c r="C234" s="186" t="s">
        <v>496</v>
      </c>
      <c r="D234" s="186" t="s">
        <v>139</v>
      </c>
      <c r="E234" s="187" t="s">
        <v>488</v>
      </c>
      <c r="F234" s="188" t="s">
        <v>489</v>
      </c>
      <c r="G234" s="189" t="s">
        <v>370</v>
      </c>
      <c r="H234" s="190">
        <v>1</v>
      </c>
      <c r="I234" s="191"/>
      <c r="J234" s="192">
        <f t="shared" si="10"/>
        <v>0</v>
      </c>
      <c r="K234" s="193"/>
      <c r="L234" s="37"/>
      <c r="M234" s="194" t="s">
        <v>19</v>
      </c>
      <c r="N234" s="195" t="s">
        <v>45</v>
      </c>
      <c r="O234" s="62"/>
      <c r="P234" s="196">
        <f t="shared" si="11"/>
        <v>0</v>
      </c>
      <c r="Q234" s="196">
        <v>0</v>
      </c>
      <c r="R234" s="196">
        <f t="shared" si="12"/>
        <v>0</v>
      </c>
      <c r="S234" s="196">
        <v>8.5999999999999998E-4</v>
      </c>
      <c r="T234" s="197">
        <f t="shared" si="13"/>
        <v>8.5999999999999998E-4</v>
      </c>
      <c r="U234" s="32"/>
      <c r="V234" s="32"/>
      <c r="W234" s="32"/>
      <c r="X234" s="32"/>
      <c r="Y234" s="32"/>
      <c r="Z234" s="32"/>
      <c r="AA234" s="32"/>
      <c r="AB234" s="32"/>
      <c r="AC234" s="32"/>
      <c r="AD234" s="32"/>
      <c r="AE234" s="32"/>
      <c r="AR234" s="198" t="s">
        <v>211</v>
      </c>
      <c r="AT234" s="198" t="s">
        <v>139</v>
      </c>
      <c r="AU234" s="198" t="s">
        <v>144</v>
      </c>
      <c r="AY234" s="15" t="s">
        <v>136</v>
      </c>
      <c r="BE234" s="199">
        <f t="shared" si="14"/>
        <v>0</v>
      </c>
      <c r="BF234" s="199">
        <f t="shared" si="15"/>
        <v>0</v>
      </c>
      <c r="BG234" s="199">
        <f t="shared" si="16"/>
        <v>0</v>
      </c>
      <c r="BH234" s="199">
        <f t="shared" si="17"/>
        <v>0</v>
      </c>
      <c r="BI234" s="199">
        <f t="shared" si="18"/>
        <v>0</v>
      </c>
      <c r="BJ234" s="15" t="s">
        <v>144</v>
      </c>
      <c r="BK234" s="199">
        <f t="shared" si="19"/>
        <v>0</v>
      </c>
      <c r="BL234" s="15" t="s">
        <v>211</v>
      </c>
      <c r="BM234" s="198" t="s">
        <v>906</v>
      </c>
    </row>
    <row r="235" spans="1:65" s="2" customFormat="1" ht="24" customHeight="1">
      <c r="A235" s="32"/>
      <c r="B235" s="33"/>
      <c r="C235" s="186" t="s">
        <v>501</v>
      </c>
      <c r="D235" s="186" t="s">
        <v>139</v>
      </c>
      <c r="E235" s="187" t="s">
        <v>492</v>
      </c>
      <c r="F235" s="188" t="s">
        <v>493</v>
      </c>
      <c r="G235" s="189" t="s">
        <v>370</v>
      </c>
      <c r="H235" s="190">
        <v>1</v>
      </c>
      <c r="I235" s="191"/>
      <c r="J235" s="192">
        <f t="shared" si="10"/>
        <v>0</v>
      </c>
      <c r="K235" s="193"/>
      <c r="L235" s="37"/>
      <c r="M235" s="194" t="s">
        <v>19</v>
      </c>
      <c r="N235" s="195" t="s">
        <v>45</v>
      </c>
      <c r="O235" s="62"/>
      <c r="P235" s="196">
        <f t="shared" si="11"/>
        <v>0</v>
      </c>
      <c r="Q235" s="196">
        <v>1.8E-3</v>
      </c>
      <c r="R235" s="196">
        <f t="shared" si="12"/>
        <v>1.8E-3</v>
      </c>
      <c r="S235" s="196">
        <v>0</v>
      </c>
      <c r="T235" s="197">
        <f t="shared" si="13"/>
        <v>0</v>
      </c>
      <c r="U235" s="32"/>
      <c r="V235" s="32"/>
      <c r="W235" s="32"/>
      <c r="X235" s="32"/>
      <c r="Y235" s="32"/>
      <c r="Z235" s="32"/>
      <c r="AA235" s="32"/>
      <c r="AB235" s="32"/>
      <c r="AC235" s="32"/>
      <c r="AD235" s="32"/>
      <c r="AE235" s="32"/>
      <c r="AR235" s="198" t="s">
        <v>211</v>
      </c>
      <c r="AT235" s="198" t="s">
        <v>139</v>
      </c>
      <c r="AU235" s="198" t="s">
        <v>144</v>
      </c>
      <c r="AY235" s="15" t="s">
        <v>136</v>
      </c>
      <c r="BE235" s="199">
        <f t="shared" si="14"/>
        <v>0</v>
      </c>
      <c r="BF235" s="199">
        <f t="shared" si="15"/>
        <v>0</v>
      </c>
      <c r="BG235" s="199">
        <f t="shared" si="16"/>
        <v>0</v>
      </c>
      <c r="BH235" s="199">
        <f t="shared" si="17"/>
        <v>0</v>
      </c>
      <c r="BI235" s="199">
        <f t="shared" si="18"/>
        <v>0</v>
      </c>
      <c r="BJ235" s="15" t="s">
        <v>144</v>
      </c>
      <c r="BK235" s="199">
        <f t="shared" si="19"/>
        <v>0</v>
      </c>
      <c r="BL235" s="15" t="s">
        <v>211</v>
      </c>
      <c r="BM235" s="198" t="s">
        <v>907</v>
      </c>
    </row>
    <row r="236" spans="1:65" s="2" customFormat="1" ht="29.25">
      <c r="A236" s="32"/>
      <c r="B236" s="33"/>
      <c r="C236" s="34"/>
      <c r="D236" s="200" t="s">
        <v>154</v>
      </c>
      <c r="E236" s="34"/>
      <c r="F236" s="201" t="s">
        <v>495</v>
      </c>
      <c r="G236" s="34"/>
      <c r="H236" s="34"/>
      <c r="I236" s="106"/>
      <c r="J236" s="34"/>
      <c r="K236" s="34"/>
      <c r="L236" s="37"/>
      <c r="M236" s="202"/>
      <c r="N236" s="203"/>
      <c r="O236" s="62"/>
      <c r="P236" s="62"/>
      <c r="Q236" s="62"/>
      <c r="R236" s="62"/>
      <c r="S236" s="62"/>
      <c r="T236" s="63"/>
      <c r="U236" s="32"/>
      <c r="V236" s="32"/>
      <c r="W236" s="32"/>
      <c r="X236" s="32"/>
      <c r="Y236" s="32"/>
      <c r="Z236" s="32"/>
      <c r="AA236" s="32"/>
      <c r="AB236" s="32"/>
      <c r="AC236" s="32"/>
      <c r="AD236" s="32"/>
      <c r="AE236" s="32"/>
      <c r="AT236" s="15" t="s">
        <v>154</v>
      </c>
      <c r="AU236" s="15" t="s">
        <v>144</v>
      </c>
    </row>
    <row r="237" spans="1:65" s="2" customFormat="1" ht="24" customHeight="1">
      <c r="A237" s="32"/>
      <c r="B237" s="33"/>
      <c r="C237" s="204" t="s">
        <v>505</v>
      </c>
      <c r="D237" s="204" t="s">
        <v>179</v>
      </c>
      <c r="E237" s="205" t="s">
        <v>502</v>
      </c>
      <c r="F237" s="206" t="s">
        <v>503</v>
      </c>
      <c r="G237" s="207" t="s">
        <v>162</v>
      </c>
      <c r="H237" s="208">
        <v>1</v>
      </c>
      <c r="I237" s="209"/>
      <c r="J237" s="210">
        <f>ROUND(I237*H237,2)</f>
        <v>0</v>
      </c>
      <c r="K237" s="211"/>
      <c r="L237" s="212"/>
      <c r="M237" s="213" t="s">
        <v>19</v>
      </c>
      <c r="N237" s="214" t="s">
        <v>45</v>
      </c>
      <c r="O237" s="62"/>
      <c r="P237" s="196">
        <f>O237*H237</f>
        <v>0</v>
      </c>
      <c r="Q237" s="196">
        <v>1.8E-3</v>
      </c>
      <c r="R237" s="196">
        <f>Q237*H237</f>
        <v>1.8E-3</v>
      </c>
      <c r="S237" s="196">
        <v>0</v>
      </c>
      <c r="T237" s="197">
        <f>S237*H237</f>
        <v>0</v>
      </c>
      <c r="U237" s="32"/>
      <c r="V237" s="32"/>
      <c r="W237" s="32"/>
      <c r="X237" s="32"/>
      <c r="Y237" s="32"/>
      <c r="Z237" s="32"/>
      <c r="AA237" s="32"/>
      <c r="AB237" s="32"/>
      <c r="AC237" s="32"/>
      <c r="AD237" s="32"/>
      <c r="AE237" s="32"/>
      <c r="AR237" s="198" t="s">
        <v>293</v>
      </c>
      <c r="AT237" s="198" t="s">
        <v>179</v>
      </c>
      <c r="AU237" s="198" t="s">
        <v>144</v>
      </c>
      <c r="AY237" s="15" t="s">
        <v>136</v>
      </c>
      <c r="BE237" s="199">
        <f>IF(N237="základní",J237,0)</f>
        <v>0</v>
      </c>
      <c r="BF237" s="199">
        <f>IF(N237="snížená",J237,0)</f>
        <v>0</v>
      </c>
      <c r="BG237" s="199">
        <f>IF(N237="zákl. přenesená",J237,0)</f>
        <v>0</v>
      </c>
      <c r="BH237" s="199">
        <f>IF(N237="sníž. přenesená",J237,0)</f>
        <v>0</v>
      </c>
      <c r="BI237" s="199">
        <f>IF(N237="nulová",J237,0)</f>
        <v>0</v>
      </c>
      <c r="BJ237" s="15" t="s">
        <v>144</v>
      </c>
      <c r="BK237" s="199">
        <f>ROUND(I237*H237,2)</f>
        <v>0</v>
      </c>
      <c r="BL237" s="15" t="s">
        <v>211</v>
      </c>
      <c r="BM237" s="198" t="s">
        <v>908</v>
      </c>
    </row>
    <row r="238" spans="1:65" s="2" customFormat="1" ht="24" customHeight="1">
      <c r="A238" s="32"/>
      <c r="B238" s="33"/>
      <c r="C238" s="186" t="s">
        <v>510</v>
      </c>
      <c r="D238" s="186" t="s">
        <v>139</v>
      </c>
      <c r="E238" s="187" t="s">
        <v>497</v>
      </c>
      <c r="F238" s="188" t="s">
        <v>498</v>
      </c>
      <c r="G238" s="189" t="s">
        <v>162</v>
      </c>
      <c r="H238" s="190">
        <v>1</v>
      </c>
      <c r="I238" s="191"/>
      <c r="J238" s="192">
        <f>ROUND(I238*H238,2)</f>
        <v>0</v>
      </c>
      <c r="K238" s="193"/>
      <c r="L238" s="37"/>
      <c r="M238" s="194" t="s">
        <v>19</v>
      </c>
      <c r="N238" s="195" t="s">
        <v>45</v>
      </c>
      <c r="O238" s="62"/>
      <c r="P238" s="196">
        <f>O238*H238</f>
        <v>0</v>
      </c>
      <c r="Q238" s="196">
        <v>4.0000000000000003E-5</v>
      </c>
      <c r="R238" s="196">
        <f>Q238*H238</f>
        <v>4.0000000000000003E-5</v>
      </c>
      <c r="S238" s="196">
        <v>0</v>
      </c>
      <c r="T238" s="197">
        <f>S238*H238</f>
        <v>0</v>
      </c>
      <c r="U238" s="32"/>
      <c r="V238" s="32"/>
      <c r="W238" s="32"/>
      <c r="X238" s="32"/>
      <c r="Y238" s="32"/>
      <c r="Z238" s="32"/>
      <c r="AA238" s="32"/>
      <c r="AB238" s="32"/>
      <c r="AC238" s="32"/>
      <c r="AD238" s="32"/>
      <c r="AE238" s="32"/>
      <c r="AR238" s="198" t="s">
        <v>211</v>
      </c>
      <c r="AT238" s="198" t="s">
        <v>139</v>
      </c>
      <c r="AU238" s="198" t="s">
        <v>144</v>
      </c>
      <c r="AY238" s="15" t="s">
        <v>136</v>
      </c>
      <c r="BE238" s="199">
        <f>IF(N238="základní",J238,0)</f>
        <v>0</v>
      </c>
      <c r="BF238" s="199">
        <f>IF(N238="snížená",J238,0)</f>
        <v>0</v>
      </c>
      <c r="BG238" s="199">
        <f>IF(N238="zákl. přenesená",J238,0)</f>
        <v>0</v>
      </c>
      <c r="BH238" s="199">
        <f>IF(N238="sníž. přenesená",J238,0)</f>
        <v>0</v>
      </c>
      <c r="BI238" s="199">
        <f>IF(N238="nulová",J238,0)</f>
        <v>0</v>
      </c>
      <c r="BJ238" s="15" t="s">
        <v>144</v>
      </c>
      <c r="BK238" s="199">
        <f>ROUND(I238*H238,2)</f>
        <v>0</v>
      </c>
      <c r="BL238" s="15" t="s">
        <v>211</v>
      </c>
      <c r="BM238" s="198" t="s">
        <v>909</v>
      </c>
    </row>
    <row r="239" spans="1:65" s="2" customFormat="1" ht="29.25">
      <c r="A239" s="32"/>
      <c r="B239" s="33"/>
      <c r="C239" s="34"/>
      <c r="D239" s="200" t="s">
        <v>154</v>
      </c>
      <c r="E239" s="34"/>
      <c r="F239" s="201" t="s">
        <v>500</v>
      </c>
      <c r="G239" s="34"/>
      <c r="H239" s="34"/>
      <c r="I239" s="106"/>
      <c r="J239" s="34"/>
      <c r="K239" s="34"/>
      <c r="L239" s="37"/>
      <c r="M239" s="202"/>
      <c r="N239" s="203"/>
      <c r="O239" s="62"/>
      <c r="P239" s="62"/>
      <c r="Q239" s="62"/>
      <c r="R239" s="62"/>
      <c r="S239" s="62"/>
      <c r="T239" s="63"/>
      <c r="U239" s="32"/>
      <c r="V239" s="32"/>
      <c r="W239" s="32"/>
      <c r="X239" s="32"/>
      <c r="Y239" s="32"/>
      <c r="Z239" s="32"/>
      <c r="AA239" s="32"/>
      <c r="AB239" s="32"/>
      <c r="AC239" s="32"/>
      <c r="AD239" s="32"/>
      <c r="AE239" s="32"/>
      <c r="AT239" s="15" t="s">
        <v>154</v>
      </c>
      <c r="AU239" s="15" t="s">
        <v>144</v>
      </c>
    </row>
    <row r="240" spans="1:65" s="2" customFormat="1" ht="24" customHeight="1">
      <c r="A240" s="32"/>
      <c r="B240" s="33"/>
      <c r="C240" s="186" t="s">
        <v>514</v>
      </c>
      <c r="D240" s="186" t="s">
        <v>139</v>
      </c>
      <c r="E240" s="187" t="s">
        <v>506</v>
      </c>
      <c r="F240" s="188" t="s">
        <v>507</v>
      </c>
      <c r="G240" s="189" t="s">
        <v>162</v>
      </c>
      <c r="H240" s="190">
        <v>1</v>
      </c>
      <c r="I240" s="191"/>
      <c r="J240" s="192">
        <f>ROUND(I240*H240,2)</f>
        <v>0</v>
      </c>
      <c r="K240" s="193"/>
      <c r="L240" s="37"/>
      <c r="M240" s="194" t="s">
        <v>19</v>
      </c>
      <c r="N240" s="195" t="s">
        <v>45</v>
      </c>
      <c r="O240" s="62"/>
      <c r="P240" s="196">
        <f>O240*H240</f>
        <v>0</v>
      </c>
      <c r="Q240" s="196">
        <v>1.2999999999999999E-4</v>
      </c>
      <c r="R240" s="196">
        <f>Q240*H240</f>
        <v>1.2999999999999999E-4</v>
      </c>
      <c r="S240" s="196">
        <v>0</v>
      </c>
      <c r="T240" s="197">
        <f>S240*H240</f>
        <v>0</v>
      </c>
      <c r="U240" s="32"/>
      <c r="V240" s="32"/>
      <c r="W240" s="32"/>
      <c r="X240" s="32"/>
      <c r="Y240" s="32"/>
      <c r="Z240" s="32"/>
      <c r="AA240" s="32"/>
      <c r="AB240" s="32"/>
      <c r="AC240" s="32"/>
      <c r="AD240" s="32"/>
      <c r="AE240" s="32"/>
      <c r="AR240" s="198" t="s">
        <v>211</v>
      </c>
      <c r="AT240" s="198" t="s">
        <v>139</v>
      </c>
      <c r="AU240" s="198" t="s">
        <v>144</v>
      </c>
      <c r="AY240" s="15" t="s">
        <v>136</v>
      </c>
      <c r="BE240" s="199">
        <f>IF(N240="základní",J240,0)</f>
        <v>0</v>
      </c>
      <c r="BF240" s="199">
        <f>IF(N240="snížená",J240,0)</f>
        <v>0</v>
      </c>
      <c r="BG240" s="199">
        <f>IF(N240="zákl. přenesená",J240,0)</f>
        <v>0</v>
      </c>
      <c r="BH240" s="199">
        <f>IF(N240="sníž. přenesená",J240,0)</f>
        <v>0</v>
      </c>
      <c r="BI240" s="199">
        <f>IF(N240="nulová",J240,0)</f>
        <v>0</v>
      </c>
      <c r="BJ240" s="15" t="s">
        <v>144</v>
      </c>
      <c r="BK240" s="199">
        <f>ROUND(I240*H240,2)</f>
        <v>0</v>
      </c>
      <c r="BL240" s="15" t="s">
        <v>211</v>
      </c>
      <c r="BM240" s="198" t="s">
        <v>910</v>
      </c>
    </row>
    <row r="241" spans="1:65" s="2" customFormat="1" ht="29.25">
      <c r="A241" s="32"/>
      <c r="B241" s="33"/>
      <c r="C241" s="34"/>
      <c r="D241" s="200" t="s">
        <v>154</v>
      </c>
      <c r="E241" s="34"/>
      <c r="F241" s="201" t="s">
        <v>509</v>
      </c>
      <c r="G241" s="34"/>
      <c r="H241" s="34"/>
      <c r="I241" s="106"/>
      <c r="J241" s="34"/>
      <c r="K241" s="34"/>
      <c r="L241" s="37"/>
      <c r="M241" s="202"/>
      <c r="N241" s="203"/>
      <c r="O241" s="62"/>
      <c r="P241" s="62"/>
      <c r="Q241" s="62"/>
      <c r="R241" s="62"/>
      <c r="S241" s="62"/>
      <c r="T241" s="63"/>
      <c r="U241" s="32"/>
      <c r="V241" s="32"/>
      <c r="W241" s="32"/>
      <c r="X241" s="32"/>
      <c r="Y241" s="32"/>
      <c r="Z241" s="32"/>
      <c r="AA241" s="32"/>
      <c r="AB241" s="32"/>
      <c r="AC241" s="32"/>
      <c r="AD241" s="32"/>
      <c r="AE241" s="32"/>
      <c r="AT241" s="15" t="s">
        <v>154</v>
      </c>
      <c r="AU241" s="15" t="s">
        <v>144</v>
      </c>
    </row>
    <row r="242" spans="1:65" s="2" customFormat="1" ht="24" customHeight="1">
      <c r="A242" s="32"/>
      <c r="B242" s="33"/>
      <c r="C242" s="204" t="s">
        <v>518</v>
      </c>
      <c r="D242" s="204" t="s">
        <v>179</v>
      </c>
      <c r="E242" s="205" t="s">
        <v>511</v>
      </c>
      <c r="F242" s="206" t="s">
        <v>512</v>
      </c>
      <c r="G242" s="207" t="s">
        <v>162</v>
      </c>
      <c r="H242" s="208">
        <v>1</v>
      </c>
      <c r="I242" s="209"/>
      <c r="J242" s="210">
        <f>ROUND(I242*H242,2)</f>
        <v>0</v>
      </c>
      <c r="K242" s="211"/>
      <c r="L242" s="212"/>
      <c r="M242" s="213" t="s">
        <v>19</v>
      </c>
      <c r="N242" s="214" t="s">
        <v>45</v>
      </c>
      <c r="O242" s="62"/>
      <c r="P242" s="196">
        <f>O242*H242</f>
        <v>0</v>
      </c>
      <c r="Q242" s="196">
        <v>5.3800000000000002E-3</v>
      </c>
      <c r="R242" s="196">
        <f>Q242*H242</f>
        <v>5.3800000000000002E-3</v>
      </c>
      <c r="S242" s="196">
        <v>0</v>
      </c>
      <c r="T242" s="197">
        <f>S242*H242</f>
        <v>0</v>
      </c>
      <c r="U242" s="32"/>
      <c r="V242" s="32"/>
      <c r="W242" s="32"/>
      <c r="X242" s="32"/>
      <c r="Y242" s="32"/>
      <c r="Z242" s="32"/>
      <c r="AA242" s="32"/>
      <c r="AB242" s="32"/>
      <c r="AC242" s="32"/>
      <c r="AD242" s="32"/>
      <c r="AE242" s="32"/>
      <c r="AR242" s="198" t="s">
        <v>293</v>
      </c>
      <c r="AT242" s="198" t="s">
        <v>179</v>
      </c>
      <c r="AU242" s="198" t="s">
        <v>144</v>
      </c>
      <c r="AY242" s="15" t="s">
        <v>136</v>
      </c>
      <c r="BE242" s="199">
        <f>IF(N242="základní",J242,0)</f>
        <v>0</v>
      </c>
      <c r="BF242" s="199">
        <f>IF(N242="snížená",J242,0)</f>
        <v>0</v>
      </c>
      <c r="BG242" s="199">
        <f>IF(N242="zákl. přenesená",J242,0)</f>
        <v>0</v>
      </c>
      <c r="BH242" s="199">
        <f>IF(N242="sníž. přenesená",J242,0)</f>
        <v>0</v>
      </c>
      <c r="BI242" s="199">
        <f>IF(N242="nulová",J242,0)</f>
        <v>0</v>
      </c>
      <c r="BJ242" s="15" t="s">
        <v>144</v>
      </c>
      <c r="BK242" s="199">
        <f>ROUND(I242*H242,2)</f>
        <v>0</v>
      </c>
      <c r="BL242" s="15" t="s">
        <v>211</v>
      </c>
      <c r="BM242" s="198" t="s">
        <v>911</v>
      </c>
    </row>
    <row r="243" spans="1:65" s="2" customFormat="1" ht="24" customHeight="1">
      <c r="A243" s="32"/>
      <c r="B243" s="33"/>
      <c r="C243" s="186" t="s">
        <v>523</v>
      </c>
      <c r="D243" s="186" t="s">
        <v>139</v>
      </c>
      <c r="E243" s="187" t="s">
        <v>515</v>
      </c>
      <c r="F243" s="188" t="s">
        <v>516</v>
      </c>
      <c r="G243" s="189" t="s">
        <v>162</v>
      </c>
      <c r="H243" s="190">
        <v>3</v>
      </c>
      <c r="I243" s="191"/>
      <c r="J243" s="192">
        <f>ROUND(I243*H243,2)</f>
        <v>0</v>
      </c>
      <c r="K243" s="193"/>
      <c r="L243" s="37"/>
      <c r="M243" s="194" t="s">
        <v>19</v>
      </c>
      <c r="N243" s="195" t="s">
        <v>45</v>
      </c>
      <c r="O243" s="62"/>
      <c r="P243" s="196">
        <f>O243*H243</f>
        <v>0</v>
      </c>
      <c r="Q243" s="196">
        <v>0</v>
      </c>
      <c r="R243" s="196">
        <f>Q243*H243</f>
        <v>0</v>
      </c>
      <c r="S243" s="196">
        <v>8.4999999999999995E-4</v>
      </c>
      <c r="T243" s="197">
        <f>S243*H243</f>
        <v>2.5499999999999997E-3</v>
      </c>
      <c r="U243" s="32"/>
      <c r="V243" s="32"/>
      <c r="W243" s="32"/>
      <c r="X243" s="32"/>
      <c r="Y243" s="32"/>
      <c r="Z243" s="32"/>
      <c r="AA243" s="32"/>
      <c r="AB243" s="32"/>
      <c r="AC243" s="32"/>
      <c r="AD243" s="32"/>
      <c r="AE243" s="32"/>
      <c r="AR243" s="198" t="s">
        <v>211</v>
      </c>
      <c r="AT243" s="198" t="s">
        <v>139</v>
      </c>
      <c r="AU243" s="198" t="s">
        <v>144</v>
      </c>
      <c r="AY243" s="15" t="s">
        <v>136</v>
      </c>
      <c r="BE243" s="199">
        <f>IF(N243="základní",J243,0)</f>
        <v>0</v>
      </c>
      <c r="BF243" s="199">
        <f>IF(N243="snížená",J243,0)</f>
        <v>0</v>
      </c>
      <c r="BG243" s="199">
        <f>IF(N243="zákl. přenesená",J243,0)</f>
        <v>0</v>
      </c>
      <c r="BH243" s="199">
        <f>IF(N243="sníž. přenesená",J243,0)</f>
        <v>0</v>
      </c>
      <c r="BI243" s="199">
        <f>IF(N243="nulová",J243,0)</f>
        <v>0</v>
      </c>
      <c r="BJ243" s="15" t="s">
        <v>144</v>
      </c>
      <c r="BK243" s="199">
        <f>ROUND(I243*H243,2)</f>
        <v>0</v>
      </c>
      <c r="BL243" s="15" t="s">
        <v>211</v>
      </c>
      <c r="BM243" s="198" t="s">
        <v>912</v>
      </c>
    </row>
    <row r="244" spans="1:65" s="2" customFormat="1" ht="24" customHeight="1">
      <c r="A244" s="32"/>
      <c r="B244" s="33"/>
      <c r="C244" s="186" t="s">
        <v>528</v>
      </c>
      <c r="D244" s="186" t="s">
        <v>139</v>
      </c>
      <c r="E244" s="187" t="s">
        <v>519</v>
      </c>
      <c r="F244" s="188" t="s">
        <v>520</v>
      </c>
      <c r="G244" s="189" t="s">
        <v>162</v>
      </c>
      <c r="H244" s="190">
        <v>3</v>
      </c>
      <c r="I244" s="191"/>
      <c r="J244" s="192">
        <f>ROUND(I244*H244,2)</f>
        <v>0</v>
      </c>
      <c r="K244" s="193"/>
      <c r="L244" s="37"/>
      <c r="M244" s="194" t="s">
        <v>19</v>
      </c>
      <c r="N244" s="195" t="s">
        <v>45</v>
      </c>
      <c r="O244" s="62"/>
      <c r="P244" s="196">
        <f>O244*H244</f>
        <v>0</v>
      </c>
      <c r="Q244" s="196">
        <v>3.6999999999999999E-4</v>
      </c>
      <c r="R244" s="196">
        <f>Q244*H244</f>
        <v>1.1099999999999999E-3</v>
      </c>
      <c r="S244" s="196">
        <v>0</v>
      </c>
      <c r="T244" s="197">
        <f>S244*H244</f>
        <v>0</v>
      </c>
      <c r="U244" s="32"/>
      <c r="V244" s="32"/>
      <c r="W244" s="32"/>
      <c r="X244" s="32"/>
      <c r="Y244" s="32"/>
      <c r="Z244" s="32"/>
      <c r="AA244" s="32"/>
      <c r="AB244" s="32"/>
      <c r="AC244" s="32"/>
      <c r="AD244" s="32"/>
      <c r="AE244" s="32"/>
      <c r="AR244" s="198" t="s">
        <v>211</v>
      </c>
      <c r="AT244" s="198" t="s">
        <v>139</v>
      </c>
      <c r="AU244" s="198" t="s">
        <v>144</v>
      </c>
      <c r="AY244" s="15" t="s">
        <v>136</v>
      </c>
      <c r="BE244" s="199">
        <f>IF(N244="základní",J244,0)</f>
        <v>0</v>
      </c>
      <c r="BF244" s="199">
        <f>IF(N244="snížená",J244,0)</f>
        <v>0</v>
      </c>
      <c r="BG244" s="199">
        <f>IF(N244="zákl. přenesená",J244,0)</f>
        <v>0</v>
      </c>
      <c r="BH244" s="199">
        <f>IF(N244="sníž. přenesená",J244,0)</f>
        <v>0</v>
      </c>
      <c r="BI244" s="199">
        <f>IF(N244="nulová",J244,0)</f>
        <v>0</v>
      </c>
      <c r="BJ244" s="15" t="s">
        <v>144</v>
      </c>
      <c r="BK244" s="199">
        <f>ROUND(I244*H244,2)</f>
        <v>0</v>
      </c>
      <c r="BL244" s="15" t="s">
        <v>211</v>
      </c>
      <c r="BM244" s="198" t="s">
        <v>913</v>
      </c>
    </row>
    <row r="245" spans="1:65" s="2" customFormat="1" ht="97.5">
      <c r="A245" s="32"/>
      <c r="B245" s="33"/>
      <c r="C245" s="34"/>
      <c r="D245" s="200" t="s">
        <v>154</v>
      </c>
      <c r="E245" s="34"/>
      <c r="F245" s="201" t="s">
        <v>522</v>
      </c>
      <c r="G245" s="34"/>
      <c r="H245" s="34"/>
      <c r="I245" s="106"/>
      <c r="J245" s="34"/>
      <c r="K245" s="34"/>
      <c r="L245" s="37"/>
      <c r="M245" s="202"/>
      <c r="N245" s="203"/>
      <c r="O245" s="62"/>
      <c r="P245" s="62"/>
      <c r="Q245" s="62"/>
      <c r="R245" s="62"/>
      <c r="S245" s="62"/>
      <c r="T245" s="63"/>
      <c r="U245" s="32"/>
      <c r="V245" s="32"/>
      <c r="W245" s="32"/>
      <c r="X245" s="32"/>
      <c r="Y245" s="32"/>
      <c r="Z245" s="32"/>
      <c r="AA245" s="32"/>
      <c r="AB245" s="32"/>
      <c r="AC245" s="32"/>
      <c r="AD245" s="32"/>
      <c r="AE245" s="32"/>
      <c r="AT245" s="15" t="s">
        <v>154</v>
      </c>
      <c r="AU245" s="15" t="s">
        <v>144</v>
      </c>
    </row>
    <row r="246" spans="1:65" s="2" customFormat="1" ht="48" customHeight="1">
      <c r="A246" s="32"/>
      <c r="B246" s="33"/>
      <c r="C246" s="186" t="s">
        <v>534</v>
      </c>
      <c r="D246" s="186" t="s">
        <v>139</v>
      </c>
      <c r="E246" s="187" t="s">
        <v>524</v>
      </c>
      <c r="F246" s="188" t="s">
        <v>525</v>
      </c>
      <c r="G246" s="189" t="s">
        <v>240</v>
      </c>
      <c r="H246" s="190">
        <v>9.9000000000000005E-2</v>
      </c>
      <c r="I246" s="191"/>
      <c r="J246" s="192">
        <f>ROUND(I246*H246,2)</f>
        <v>0</v>
      </c>
      <c r="K246" s="193"/>
      <c r="L246" s="37"/>
      <c r="M246" s="194" t="s">
        <v>19</v>
      </c>
      <c r="N246" s="195" t="s">
        <v>45</v>
      </c>
      <c r="O246" s="62"/>
      <c r="P246" s="196">
        <f>O246*H246</f>
        <v>0</v>
      </c>
      <c r="Q246" s="196">
        <v>0</v>
      </c>
      <c r="R246" s="196">
        <f>Q246*H246</f>
        <v>0</v>
      </c>
      <c r="S246" s="196">
        <v>0</v>
      </c>
      <c r="T246" s="197">
        <f>S246*H246</f>
        <v>0</v>
      </c>
      <c r="U246" s="32"/>
      <c r="V246" s="32"/>
      <c r="W246" s="32"/>
      <c r="X246" s="32"/>
      <c r="Y246" s="32"/>
      <c r="Z246" s="32"/>
      <c r="AA246" s="32"/>
      <c r="AB246" s="32"/>
      <c r="AC246" s="32"/>
      <c r="AD246" s="32"/>
      <c r="AE246" s="32"/>
      <c r="AR246" s="198" t="s">
        <v>211</v>
      </c>
      <c r="AT246" s="198" t="s">
        <v>139</v>
      </c>
      <c r="AU246" s="198" t="s">
        <v>144</v>
      </c>
      <c r="AY246" s="15" t="s">
        <v>136</v>
      </c>
      <c r="BE246" s="199">
        <f>IF(N246="základní",J246,0)</f>
        <v>0</v>
      </c>
      <c r="BF246" s="199">
        <f>IF(N246="snížená",J246,0)</f>
        <v>0</v>
      </c>
      <c r="BG246" s="199">
        <f>IF(N246="zákl. přenesená",J246,0)</f>
        <v>0</v>
      </c>
      <c r="BH246" s="199">
        <f>IF(N246="sníž. přenesená",J246,0)</f>
        <v>0</v>
      </c>
      <c r="BI246" s="199">
        <f>IF(N246="nulová",J246,0)</f>
        <v>0</v>
      </c>
      <c r="BJ246" s="15" t="s">
        <v>144</v>
      </c>
      <c r="BK246" s="199">
        <f>ROUND(I246*H246,2)</f>
        <v>0</v>
      </c>
      <c r="BL246" s="15" t="s">
        <v>211</v>
      </c>
      <c r="BM246" s="198" t="s">
        <v>914</v>
      </c>
    </row>
    <row r="247" spans="1:65" s="2" customFormat="1" ht="126.75">
      <c r="A247" s="32"/>
      <c r="B247" s="33"/>
      <c r="C247" s="34"/>
      <c r="D247" s="200" t="s">
        <v>154</v>
      </c>
      <c r="E247" s="34"/>
      <c r="F247" s="201" t="s">
        <v>527</v>
      </c>
      <c r="G247" s="34"/>
      <c r="H247" s="34"/>
      <c r="I247" s="106"/>
      <c r="J247" s="34"/>
      <c r="K247" s="34"/>
      <c r="L247" s="37"/>
      <c r="M247" s="202"/>
      <c r="N247" s="203"/>
      <c r="O247" s="62"/>
      <c r="P247" s="62"/>
      <c r="Q247" s="62"/>
      <c r="R247" s="62"/>
      <c r="S247" s="62"/>
      <c r="T247" s="63"/>
      <c r="U247" s="32"/>
      <c r="V247" s="32"/>
      <c r="W247" s="32"/>
      <c r="X247" s="32"/>
      <c r="Y247" s="32"/>
      <c r="Z247" s="32"/>
      <c r="AA247" s="32"/>
      <c r="AB247" s="32"/>
      <c r="AC247" s="32"/>
      <c r="AD247" s="32"/>
      <c r="AE247" s="32"/>
      <c r="AT247" s="15" t="s">
        <v>154</v>
      </c>
      <c r="AU247" s="15" t="s">
        <v>144</v>
      </c>
    </row>
    <row r="248" spans="1:65" s="2" customFormat="1" ht="48" customHeight="1">
      <c r="A248" s="32"/>
      <c r="B248" s="33"/>
      <c r="C248" s="186" t="s">
        <v>538</v>
      </c>
      <c r="D248" s="186" t="s">
        <v>139</v>
      </c>
      <c r="E248" s="187" t="s">
        <v>529</v>
      </c>
      <c r="F248" s="188" t="s">
        <v>530</v>
      </c>
      <c r="G248" s="189" t="s">
        <v>240</v>
      </c>
      <c r="H248" s="190">
        <v>9.9000000000000005E-2</v>
      </c>
      <c r="I248" s="191"/>
      <c r="J248" s="192">
        <f>ROUND(I248*H248,2)</f>
        <v>0</v>
      </c>
      <c r="K248" s="193"/>
      <c r="L248" s="37"/>
      <c r="M248" s="194" t="s">
        <v>19</v>
      </c>
      <c r="N248" s="195" t="s">
        <v>45</v>
      </c>
      <c r="O248" s="62"/>
      <c r="P248" s="196">
        <f>O248*H248</f>
        <v>0</v>
      </c>
      <c r="Q248" s="196">
        <v>0</v>
      </c>
      <c r="R248" s="196">
        <f>Q248*H248</f>
        <v>0</v>
      </c>
      <c r="S248" s="196">
        <v>0</v>
      </c>
      <c r="T248" s="197">
        <f>S248*H248</f>
        <v>0</v>
      </c>
      <c r="U248" s="32"/>
      <c r="V248" s="32"/>
      <c r="W248" s="32"/>
      <c r="X248" s="32"/>
      <c r="Y248" s="32"/>
      <c r="Z248" s="32"/>
      <c r="AA248" s="32"/>
      <c r="AB248" s="32"/>
      <c r="AC248" s="32"/>
      <c r="AD248" s="32"/>
      <c r="AE248" s="32"/>
      <c r="AR248" s="198" t="s">
        <v>211</v>
      </c>
      <c r="AT248" s="198" t="s">
        <v>139</v>
      </c>
      <c r="AU248" s="198" t="s">
        <v>144</v>
      </c>
      <c r="AY248" s="15" t="s">
        <v>136</v>
      </c>
      <c r="BE248" s="199">
        <f>IF(N248="základní",J248,0)</f>
        <v>0</v>
      </c>
      <c r="BF248" s="199">
        <f>IF(N248="snížená",J248,0)</f>
        <v>0</v>
      </c>
      <c r="BG248" s="199">
        <f>IF(N248="zákl. přenesená",J248,0)</f>
        <v>0</v>
      </c>
      <c r="BH248" s="199">
        <f>IF(N248="sníž. přenesená",J248,0)</f>
        <v>0</v>
      </c>
      <c r="BI248" s="199">
        <f>IF(N248="nulová",J248,0)</f>
        <v>0</v>
      </c>
      <c r="BJ248" s="15" t="s">
        <v>144</v>
      </c>
      <c r="BK248" s="199">
        <f>ROUND(I248*H248,2)</f>
        <v>0</v>
      </c>
      <c r="BL248" s="15" t="s">
        <v>211</v>
      </c>
      <c r="BM248" s="198" t="s">
        <v>915</v>
      </c>
    </row>
    <row r="249" spans="1:65" s="2" customFormat="1" ht="126.75">
      <c r="A249" s="32"/>
      <c r="B249" s="33"/>
      <c r="C249" s="34"/>
      <c r="D249" s="200" t="s">
        <v>154</v>
      </c>
      <c r="E249" s="34"/>
      <c r="F249" s="201" t="s">
        <v>527</v>
      </c>
      <c r="G249" s="34"/>
      <c r="H249" s="34"/>
      <c r="I249" s="106"/>
      <c r="J249" s="34"/>
      <c r="K249" s="34"/>
      <c r="L249" s="37"/>
      <c r="M249" s="202"/>
      <c r="N249" s="203"/>
      <c r="O249" s="62"/>
      <c r="P249" s="62"/>
      <c r="Q249" s="62"/>
      <c r="R249" s="62"/>
      <c r="S249" s="62"/>
      <c r="T249" s="63"/>
      <c r="U249" s="32"/>
      <c r="V249" s="32"/>
      <c r="W249" s="32"/>
      <c r="X249" s="32"/>
      <c r="Y249" s="32"/>
      <c r="Z249" s="32"/>
      <c r="AA249" s="32"/>
      <c r="AB249" s="32"/>
      <c r="AC249" s="32"/>
      <c r="AD249" s="32"/>
      <c r="AE249" s="32"/>
      <c r="AT249" s="15" t="s">
        <v>154</v>
      </c>
      <c r="AU249" s="15" t="s">
        <v>144</v>
      </c>
    </row>
    <row r="250" spans="1:65" s="12" customFormat="1" ht="22.9" customHeight="1">
      <c r="B250" s="170"/>
      <c r="C250" s="171"/>
      <c r="D250" s="172" t="s">
        <v>72</v>
      </c>
      <c r="E250" s="184" t="s">
        <v>532</v>
      </c>
      <c r="F250" s="184" t="s">
        <v>533</v>
      </c>
      <c r="G250" s="171"/>
      <c r="H250" s="171"/>
      <c r="I250" s="174"/>
      <c r="J250" s="185">
        <f>BK250</f>
        <v>0</v>
      </c>
      <c r="K250" s="171"/>
      <c r="L250" s="176"/>
      <c r="M250" s="177"/>
      <c r="N250" s="178"/>
      <c r="O250" s="178"/>
      <c r="P250" s="179">
        <f>SUM(P251:P252)</f>
        <v>0</v>
      </c>
      <c r="Q250" s="178"/>
      <c r="R250" s="179">
        <f>SUM(R251:R252)</f>
        <v>1.2410000000000001E-2</v>
      </c>
      <c r="S250" s="178"/>
      <c r="T250" s="180">
        <f>SUM(T251:T252)</f>
        <v>0</v>
      </c>
      <c r="AR250" s="181" t="s">
        <v>144</v>
      </c>
      <c r="AT250" s="182" t="s">
        <v>72</v>
      </c>
      <c r="AU250" s="182" t="s">
        <v>81</v>
      </c>
      <c r="AY250" s="181" t="s">
        <v>136</v>
      </c>
      <c r="BK250" s="183">
        <f>SUM(BK251:BK252)</f>
        <v>0</v>
      </c>
    </row>
    <row r="251" spans="1:65" s="2" customFormat="1" ht="24" customHeight="1">
      <c r="A251" s="32"/>
      <c r="B251" s="33"/>
      <c r="C251" s="186" t="s">
        <v>544</v>
      </c>
      <c r="D251" s="186" t="s">
        <v>139</v>
      </c>
      <c r="E251" s="187" t="s">
        <v>535</v>
      </c>
      <c r="F251" s="188" t="s">
        <v>536</v>
      </c>
      <c r="G251" s="189" t="s">
        <v>214</v>
      </c>
      <c r="H251" s="190">
        <v>2</v>
      </c>
      <c r="I251" s="191"/>
      <c r="J251" s="192">
        <f>ROUND(I251*H251,2)</f>
        <v>0</v>
      </c>
      <c r="K251" s="193"/>
      <c r="L251" s="37"/>
      <c r="M251" s="194" t="s">
        <v>19</v>
      </c>
      <c r="N251" s="195" t="s">
        <v>45</v>
      </c>
      <c r="O251" s="62"/>
      <c r="P251" s="196">
        <f>O251*H251</f>
        <v>0</v>
      </c>
      <c r="Q251" s="196">
        <v>1.48E-3</v>
      </c>
      <c r="R251" s="196">
        <f>Q251*H251</f>
        <v>2.96E-3</v>
      </c>
      <c r="S251" s="196">
        <v>0</v>
      </c>
      <c r="T251" s="197">
        <f>S251*H251</f>
        <v>0</v>
      </c>
      <c r="U251" s="32"/>
      <c r="V251" s="32"/>
      <c r="W251" s="32"/>
      <c r="X251" s="32"/>
      <c r="Y251" s="32"/>
      <c r="Z251" s="32"/>
      <c r="AA251" s="32"/>
      <c r="AB251" s="32"/>
      <c r="AC251" s="32"/>
      <c r="AD251" s="32"/>
      <c r="AE251" s="32"/>
      <c r="AR251" s="198" t="s">
        <v>211</v>
      </c>
      <c r="AT251" s="198" t="s">
        <v>139</v>
      </c>
      <c r="AU251" s="198" t="s">
        <v>144</v>
      </c>
      <c r="AY251" s="15" t="s">
        <v>136</v>
      </c>
      <c r="BE251" s="199">
        <f>IF(N251="základní",J251,0)</f>
        <v>0</v>
      </c>
      <c r="BF251" s="199">
        <f>IF(N251="snížená",J251,0)</f>
        <v>0</v>
      </c>
      <c r="BG251" s="199">
        <f>IF(N251="zákl. přenesená",J251,0)</f>
        <v>0</v>
      </c>
      <c r="BH251" s="199">
        <f>IF(N251="sníž. přenesená",J251,0)</f>
        <v>0</v>
      </c>
      <c r="BI251" s="199">
        <f>IF(N251="nulová",J251,0)</f>
        <v>0</v>
      </c>
      <c r="BJ251" s="15" t="s">
        <v>144</v>
      </c>
      <c r="BK251" s="199">
        <f>ROUND(I251*H251,2)</f>
        <v>0</v>
      </c>
      <c r="BL251" s="15" t="s">
        <v>211</v>
      </c>
      <c r="BM251" s="198" t="s">
        <v>916</v>
      </c>
    </row>
    <row r="252" spans="1:65" s="2" customFormat="1" ht="24" customHeight="1">
      <c r="A252" s="32"/>
      <c r="B252" s="33"/>
      <c r="C252" s="186" t="s">
        <v>548</v>
      </c>
      <c r="D252" s="186" t="s">
        <v>139</v>
      </c>
      <c r="E252" s="187" t="s">
        <v>539</v>
      </c>
      <c r="F252" s="188" t="s">
        <v>540</v>
      </c>
      <c r="G252" s="189" t="s">
        <v>214</v>
      </c>
      <c r="H252" s="190">
        <v>5</v>
      </c>
      <c r="I252" s="191"/>
      <c r="J252" s="192">
        <f>ROUND(I252*H252,2)</f>
        <v>0</v>
      </c>
      <c r="K252" s="193"/>
      <c r="L252" s="37"/>
      <c r="M252" s="194" t="s">
        <v>19</v>
      </c>
      <c r="N252" s="195" t="s">
        <v>45</v>
      </c>
      <c r="O252" s="62"/>
      <c r="P252" s="196">
        <f>O252*H252</f>
        <v>0</v>
      </c>
      <c r="Q252" s="196">
        <v>1.89E-3</v>
      </c>
      <c r="R252" s="196">
        <f>Q252*H252</f>
        <v>9.4500000000000001E-3</v>
      </c>
      <c r="S252" s="196">
        <v>0</v>
      </c>
      <c r="T252" s="197">
        <f>S252*H252</f>
        <v>0</v>
      </c>
      <c r="U252" s="32"/>
      <c r="V252" s="32"/>
      <c r="W252" s="32"/>
      <c r="X252" s="32"/>
      <c r="Y252" s="32"/>
      <c r="Z252" s="32"/>
      <c r="AA252" s="32"/>
      <c r="AB252" s="32"/>
      <c r="AC252" s="32"/>
      <c r="AD252" s="32"/>
      <c r="AE252" s="32"/>
      <c r="AR252" s="198" t="s">
        <v>211</v>
      </c>
      <c r="AT252" s="198" t="s">
        <v>139</v>
      </c>
      <c r="AU252" s="198" t="s">
        <v>144</v>
      </c>
      <c r="AY252" s="15" t="s">
        <v>136</v>
      </c>
      <c r="BE252" s="199">
        <f>IF(N252="základní",J252,0)</f>
        <v>0</v>
      </c>
      <c r="BF252" s="199">
        <f>IF(N252="snížená",J252,0)</f>
        <v>0</v>
      </c>
      <c r="BG252" s="199">
        <f>IF(N252="zákl. přenesená",J252,0)</f>
        <v>0</v>
      </c>
      <c r="BH252" s="199">
        <f>IF(N252="sníž. přenesená",J252,0)</f>
        <v>0</v>
      </c>
      <c r="BI252" s="199">
        <f>IF(N252="nulová",J252,0)</f>
        <v>0</v>
      </c>
      <c r="BJ252" s="15" t="s">
        <v>144</v>
      </c>
      <c r="BK252" s="199">
        <f>ROUND(I252*H252,2)</f>
        <v>0</v>
      </c>
      <c r="BL252" s="15" t="s">
        <v>211</v>
      </c>
      <c r="BM252" s="198" t="s">
        <v>917</v>
      </c>
    </row>
    <row r="253" spans="1:65" s="12" customFormat="1" ht="22.9" customHeight="1">
      <c r="B253" s="170"/>
      <c r="C253" s="171"/>
      <c r="D253" s="172" t="s">
        <v>72</v>
      </c>
      <c r="E253" s="184" t="s">
        <v>542</v>
      </c>
      <c r="F253" s="184" t="s">
        <v>543</v>
      </c>
      <c r="G253" s="171"/>
      <c r="H253" s="171"/>
      <c r="I253" s="174"/>
      <c r="J253" s="185">
        <f>BK253</f>
        <v>0</v>
      </c>
      <c r="K253" s="171"/>
      <c r="L253" s="176"/>
      <c r="M253" s="177"/>
      <c r="N253" s="178"/>
      <c r="O253" s="178"/>
      <c r="P253" s="179">
        <f>SUM(P254:P258)</f>
        <v>0</v>
      </c>
      <c r="Q253" s="178"/>
      <c r="R253" s="179">
        <f>SUM(R254:R258)</f>
        <v>7.5000000000000002E-4</v>
      </c>
      <c r="S253" s="178"/>
      <c r="T253" s="180">
        <f>SUM(T254:T258)</f>
        <v>0</v>
      </c>
      <c r="AR253" s="181" t="s">
        <v>144</v>
      </c>
      <c r="AT253" s="182" t="s">
        <v>72</v>
      </c>
      <c r="AU253" s="182" t="s">
        <v>81</v>
      </c>
      <c r="AY253" s="181" t="s">
        <v>136</v>
      </c>
      <c r="BK253" s="183">
        <f>SUM(BK254:BK258)</f>
        <v>0</v>
      </c>
    </row>
    <row r="254" spans="1:65" s="2" customFormat="1" ht="16.5" customHeight="1">
      <c r="A254" s="32"/>
      <c r="B254" s="33"/>
      <c r="C254" s="186" t="s">
        <v>552</v>
      </c>
      <c r="D254" s="186" t="s">
        <v>139</v>
      </c>
      <c r="E254" s="187" t="s">
        <v>545</v>
      </c>
      <c r="F254" s="188" t="s">
        <v>546</v>
      </c>
      <c r="G254" s="189" t="s">
        <v>162</v>
      </c>
      <c r="H254" s="190">
        <v>2</v>
      </c>
      <c r="I254" s="191"/>
      <c r="J254" s="192">
        <f>ROUND(I254*H254,2)</f>
        <v>0</v>
      </c>
      <c r="K254" s="193"/>
      <c r="L254" s="37"/>
      <c r="M254" s="194" t="s">
        <v>19</v>
      </c>
      <c r="N254" s="195" t="s">
        <v>45</v>
      </c>
      <c r="O254" s="62"/>
      <c r="P254" s="196">
        <f>O254*H254</f>
        <v>0</v>
      </c>
      <c r="Q254" s="196">
        <v>1E-4</v>
      </c>
      <c r="R254" s="196">
        <f>Q254*H254</f>
        <v>2.0000000000000001E-4</v>
      </c>
      <c r="S254" s="196">
        <v>0</v>
      </c>
      <c r="T254" s="197">
        <f>S254*H254</f>
        <v>0</v>
      </c>
      <c r="U254" s="32"/>
      <c r="V254" s="32"/>
      <c r="W254" s="32"/>
      <c r="X254" s="32"/>
      <c r="Y254" s="32"/>
      <c r="Z254" s="32"/>
      <c r="AA254" s="32"/>
      <c r="AB254" s="32"/>
      <c r="AC254" s="32"/>
      <c r="AD254" s="32"/>
      <c r="AE254" s="32"/>
      <c r="AR254" s="198" t="s">
        <v>211</v>
      </c>
      <c r="AT254" s="198" t="s">
        <v>139</v>
      </c>
      <c r="AU254" s="198" t="s">
        <v>144</v>
      </c>
      <c r="AY254" s="15" t="s">
        <v>136</v>
      </c>
      <c r="BE254" s="199">
        <f>IF(N254="základní",J254,0)</f>
        <v>0</v>
      </c>
      <c r="BF254" s="199">
        <f>IF(N254="snížená",J254,0)</f>
        <v>0</v>
      </c>
      <c r="BG254" s="199">
        <f>IF(N254="zákl. přenesená",J254,0)</f>
        <v>0</v>
      </c>
      <c r="BH254" s="199">
        <f>IF(N254="sníž. přenesená",J254,0)</f>
        <v>0</v>
      </c>
      <c r="BI254" s="199">
        <f>IF(N254="nulová",J254,0)</f>
        <v>0</v>
      </c>
      <c r="BJ254" s="15" t="s">
        <v>144</v>
      </c>
      <c r="BK254" s="199">
        <f>ROUND(I254*H254,2)</f>
        <v>0</v>
      </c>
      <c r="BL254" s="15" t="s">
        <v>211</v>
      </c>
      <c r="BM254" s="198" t="s">
        <v>918</v>
      </c>
    </row>
    <row r="255" spans="1:65" s="2" customFormat="1" ht="16.5" customHeight="1">
      <c r="A255" s="32"/>
      <c r="B255" s="33"/>
      <c r="C255" s="204" t="s">
        <v>557</v>
      </c>
      <c r="D255" s="204" t="s">
        <v>179</v>
      </c>
      <c r="E255" s="205" t="s">
        <v>549</v>
      </c>
      <c r="F255" s="206" t="s">
        <v>550</v>
      </c>
      <c r="G255" s="207" t="s">
        <v>162</v>
      </c>
      <c r="H255" s="208">
        <v>2</v>
      </c>
      <c r="I255" s="209"/>
      <c r="J255" s="210">
        <f>ROUND(I255*H255,2)</f>
        <v>0</v>
      </c>
      <c r="K255" s="211"/>
      <c r="L255" s="212"/>
      <c r="M255" s="213" t="s">
        <v>19</v>
      </c>
      <c r="N255" s="214" t="s">
        <v>45</v>
      </c>
      <c r="O255" s="62"/>
      <c r="P255" s="196">
        <f>O255*H255</f>
        <v>0</v>
      </c>
      <c r="Q255" s="196">
        <v>1E-4</v>
      </c>
      <c r="R255" s="196">
        <f>Q255*H255</f>
        <v>2.0000000000000001E-4</v>
      </c>
      <c r="S255" s="196">
        <v>0</v>
      </c>
      <c r="T255" s="197">
        <f>S255*H255</f>
        <v>0</v>
      </c>
      <c r="U255" s="32"/>
      <c r="V255" s="32"/>
      <c r="W255" s="32"/>
      <c r="X255" s="32"/>
      <c r="Y255" s="32"/>
      <c r="Z255" s="32"/>
      <c r="AA255" s="32"/>
      <c r="AB255" s="32"/>
      <c r="AC255" s="32"/>
      <c r="AD255" s="32"/>
      <c r="AE255" s="32"/>
      <c r="AR255" s="198" t="s">
        <v>293</v>
      </c>
      <c r="AT255" s="198" t="s">
        <v>179</v>
      </c>
      <c r="AU255" s="198" t="s">
        <v>144</v>
      </c>
      <c r="AY255" s="15" t="s">
        <v>136</v>
      </c>
      <c r="BE255" s="199">
        <f>IF(N255="základní",J255,0)</f>
        <v>0</v>
      </c>
      <c r="BF255" s="199">
        <f>IF(N255="snížená",J255,0)</f>
        <v>0</v>
      </c>
      <c r="BG255" s="199">
        <f>IF(N255="zákl. přenesená",J255,0)</f>
        <v>0</v>
      </c>
      <c r="BH255" s="199">
        <f>IF(N255="sníž. přenesená",J255,0)</f>
        <v>0</v>
      </c>
      <c r="BI255" s="199">
        <f>IF(N255="nulová",J255,0)</f>
        <v>0</v>
      </c>
      <c r="BJ255" s="15" t="s">
        <v>144</v>
      </c>
      <c r="BK255" s="199">
        <f>ROUND(I255*H255,2)</f>
        <v>0</v>
      </c>
      <c r="BL255" s="15" t="s">
        <v>211</v>
      </c>
      <c r="BM255" s="198" t="s">
        <v>919</v>
      </c>
    </row>
    <row r="256" spans="1:65" s="2" customFormat="1" ht="24" customHeight="1">
      <c r="A256" s="32"/>
      <c r="B256" s="33"/>
      <c r="C256" s="186" t="s">
        <v>563</v>
      </c>
      <c r="D256" s="186" t="s">
        <v>139</v>
      </c>
      <c r="E256" s="187" t="s">
        <v>920</v>
      </c>
      <c r="F256" s="188" t="s">
        <v>921</v>
      </c>
      <c r="G256" s="189" t="s">
        <v>162</v>
      </c>
      <c r="H256" s="190">
        <v>2</v>
      </c>
      <c r="I256" s="191"/>
      <c r="J256" s="192">
        <f>ROUND(I256*H256,2)</f>
        <v>0</v>
      </c>
      <c r="K256" s="193"/>
      <c r="L256" s="37"/>
      <c r="M256" s="194" t="s">
        <v>19</v>
      </c>
      <c r="N256" s="195" t="s">
        <v>45</v>
      </c>
      <c r="O256" s="62"/>
      <c r="P256" s="196">
        <f>O256*H256</f>
        <v>0</v>
      </c>
      <c r="Q256" s="196">
        <v>6.0000000000000002E-5</v>
      </c>
      <c r="R256" s="196">
        <f>Q256*H256</f>
        <v>1.2E-4</v>
      </c>
      <c r="S256" s="196">
        <v>0</v>
      </c>
      <c r="T256" s="197">
        <f>S256*H256</f>
        <v>0</v>
      </c>
      <c r="U256" s="32"/>
      <c r="V256" s="32"/>
      <c r="W256" s="32"/>
      <c r="X256" s="32"/>
      <c r="Y256" s="32"/>
      <c r="Z256" s="32"/>
      <c r="AA256" s="32"/>
      <c r="AB256" s="32"/>
      <c r="AC256" s="32"/>
      <c r="AD256" s="32"/>
      <c r="AE256" s="32"/>
      <c r="AR256" s="198" t="s">
        <v>211</v>
      </c>
      <c r="AT256" s="198" t="s">
        <v>139</v>
      </c>
      <c r="AU256" s="198" t="s">
        <v>144</v>
      </c>
      <c r="AY256" s="15" t="s">
        <v>136</v>
      </c>
      <c r="BE256" s="199">
        <f>IF(N256="základní",J256,0)</f>
        <v>0</v>
      </c>
      <c r="BF256" s="199">
        <f>IF(N256="snížená",J256,0)</f>
        <v>0</v>
      </c>
      <c r="BG256" s="199">
        <f>IF(N256="zákl. přenesená",J256,0)</f>
        <v>0</v>
      </c>
      <c r="BH256" s="199">
        <f>IF(N256="sníž. přenesená",J256,0)</f>
        <v>0</v>
      </c>
      <c r="BI256" s="199">
        <f>IF(N256="nulová",J256,0)</f>
        <v>0</v>
      </c>
      <c r="BJ256" s="15" t="s">
        <v>144</v>
      </c>
      <c r="BK256" s="199">
        <f>ROUND(I256*H256,2)</f>
        <v>0</v>
      </c>
      <c r="BL256" s="15" t="s">
        <v>211</v>
      </c>
      <c r="BM256" s="198" t="s">
        <v>922</v>
      </c>
    </row>
    <row r="257" spans="1:65" s="2" customFormat="1" ht="24" customHeight="1">
      <c r="A257" s="32"/>
      <c r="B257" s="33"/>
      <c r="C257" s="186" t="s">
        <v>567</v>
      </c>
      <c r="D257" s="186" t="s">
        <v>139</v>
      </c>
      <c r="E257" s="187" t="s">
        <v>923</v>
      </c>
      <c r="F257" s="188" t="s">
        <v>924</v>
      </c>
      <c r="G257" s="189" t="s">
        <v>162</v>
      </c>
      <c r="H257" s="190">
        <v>1</v>
      </c>
      <c r="I257" s="191"/>
      <c r="J257" s="192">
        <f>ROUND(I257*H257,2)</f>
        <v>0</v>
      </c>
      <c r="K257" s="193"/>
      <c r="L257" s="37"/>
      <c r="M257" s="194" t="s">
        <v>19</v>
      </c>
      <c r="N257" s="195" t="s">
        <v>45</v>
      </c>
      <c r="O257" s="62"/>
      <c r="P257" s="196">
        <f>O257*H257</f>
        <v>0</v>
      </c>
      <c r="Q257" s="196">
        <v>2.3000000000000001E-4</v>
      </c>
      <c r="R257" s="196">
        <f>Q257*H257</f>
        <v>2.3000000000000001E-4</v>
      </c>
      <c r="S257" s="196">
        <v>0</v>
      </c>
      <c r="T257" s="197">
        <f>S257*H257</f>
        <v>0</v>
      </c>
      <c r="U257" s="32"/>
      <c r="V257" s="32"/>
      <c r="W257" s="32"/>
      <c r="X257" s="32"/>
      <c r="Y257" s="32"/>
      <c r="Z257" s="32"/>
      <c r="AA257" s="32"/>
      <c r="AB257" s="32"/>
      <c r="AC257" s="32"/>
      <c r="AD257" s="32"/>
      <c r="AE257" s="32"/>
      <c r="AR257" s="198" t="s">
        <v>211</v>
      </c>
      <c r="AT257" s="198" t="s">
        <v>139</v>
      </c>
      <c r="AU257" s="198" t="s">
        <v>144</v>
      </c>
      <c r="AY257" s="15" t="s">
        <v>136</v>
      </c>
      <c r="BE257" s="199">
        <f>IF(N257="základní",J257,0)</f>
        <v>0</v>
      </c>
      <c r="BF257" s="199">
        <f>IF(N257="snížená",J257,0)</f>
        <v>0</v>
      </c>
      <c r="BG257" s="199">
        <f>IF(N257="zákl. přenesená",J257,0)</f>
        <v>0</v>
      </c>
      <c r="BH257" s="199">
        <f>IF(N257="sníž. přenesená",J257,0)</f>
        <v>0</v>
      </c>
      <c r="BI257" s="199">
        <f>IF(N257="nulová",J257,0)</f>
        <v>0</v>
      </c>
      <c r="BJ257" s="15" t="s">
        <v>144</v>
      </c>
      <c r="BK257" s="199">
        <f>ROUND(I257*H257,2)</f>
        <v>0</v>
      </c>
      <c r="BL257" s="15" t="s">
        <v>211</v>
      </c>
      <c r="BM257" s="198" t="s">
        <v>925</v>
      </c>
    </row>
    <row r="258" spans="1:65" s="2" customFormat="1" ht="48.75">
      <c r="A258" s="32"/>
      <c r="B258" s="33"/>
      <c r="C258" s="34"/>
      <c r="D258" s="200" t="s">
        <v>154</v>
      </c>
      <c r="E258" s="34"/>
      <c r="F258" s="201" t="s">
        <v>556</v>
      </c>
      <c r="G258" s="34"/>
      <c r="H258" s="34"/>
      <c r="I258" s="106"/>
      <c r="J258" s="34"/>
      <c r="K258" s="34"/>
      <c r="L258" s="37"/>
      <c r="M258" s="202"/>
      <c r="N258" s="203"/>
      <c r="O258" s="62"/>
      <c r="P258" s="62"/>
      <c r="Q258" s="62"/>
      <c r="R258" s="62"/>
      <c r="S258" s="62"/>
      <c r="T258" s="63"/>
      <c r="U258" s="32"/>
      <c r="V258" s="32"/>
      <c r="W258" s="32"/>
      <c r="X258" s="32"/>
      <c r="Y258" s="32"/>
      <c r="Z258" s="32"/>
      <c r="AA258" s="32"/>
      <c r="AB258" s="32"/>
      <c r="AC258" s="32"/>
      <c r="AD258" s="32"/>
      <c r="AE258" s="32"/>
      <c r="AT258" s="15" t="s">
        <v>154</v>
      </c>
      <c r="AU258" s="15" t="s">
        <v>144</v>
      </c>
    </row>
    <row r="259" spans="1:65" s="12" customFormat="1" ht="22.9" customHeight="1">
      <c r="B259" s="170"/>
      <c r="C259" s="171"/>
      <c r="D259" s="172" t="s">
        <v>72</v>
      </c>
      <c r="E259" s="184" t="s">
        <v>561</v>
      </c>
      <c r="F259" s="184" t="s">
        <v>562</v>
      </c>
      <c r="G259" s="171"/>
      <c r="H259" s="171"/>
      <c r="I259" s="174"/>
      <c r="J259" s="185">
        <f>BK259</f>
        <v>0</v>
      </c>
      <c r="K259" s="171"/>
      <c r="L259" s="176"/>
      <c r="M259" s="177"/>
      <c r="N259" s="178"/>
      <c r="O259" s="178"/>
      <c r="P259" s="179">
        <f>SUM(P260:P270)</f>
        <v>0</v>
      </c>
      <c r="Q259" s="178"/>
      <c r="R259" s="179">
        <f>SUM(R260:R270)</f>
        <v>3.0780000000000002E-2</v>
      </c>
      <c r="S259" s="178"/>
      <c r="T259" s="180">
        <f>SUM(T260:T270)</f>
        <v>1.35E-2</v>
      </c>
      <c r="AR259" s="181" t="s">
        <v>144</v>
      </c>
      <c r="AT259" s="182" t="s">
        <v>72</v>
      </c>
      <c r="AU259" s="182" t="s">
        <v>81</v>
      </c>
      <c r="AY259" s="181" t="s">
        <v>136</v>
      </c>
      <c r="BK259" s="183">
        <f>SUM(BK260:BK270)</f>
        <v>0</v>
      </c>
    </row>
    <row r="260" spans="1:65" s="2" customFormat="1" ht="24" customHeight="1">
      <c r="A260" s="32"/>
      <c r="B260" s="33"/>
      <c r="C260" s="186" t="s">
        <v>571</v>
      </c>
      <c r="D260" s="186" t="s">
        <v>139</v>
      </c>
      <c r="E260" s="187" t="s">
        <v>564</v>
      </c>
      <c r="F260" s="188" t="s">
        <v>565</v>
      </c>
      <c r="G260" s="189" t="s">
        <v>162</v>
      </c>
      <c r="H260" s="190">
        <v>1</v>
      </c>
      <c r="I260" s="191"/>
      <c r="J260" s="192">
        <f>ROUND(I260*H260,2)</f>
        <v>0</v>
      </c>
      <c r="K260" s="193"/>
      <c r="L260" s="37"/>
      <c r="M260" s="194" t="s">
        <v>19</v>
      </c>
      <c r="N260" s="195" t="s">
        <v>45</v>
      </c>
      <c r="O260" s="62"/>
      <c r="P260" s="196">
        <f>O260*H260</f>
        <v>0</v>
      </c>
      <c r="Q260" s="196">
        <v>0</v>
      </c>
      <c r="R260" s="196">
        <f>Q260*H260</f>
        <v>0</v>
      </c>
      <c r="S260" s="196">
        <v>0</v>
      </c>
      <c r="T260" s="197">
        <f>S260*H260</f>
        <v>0</v>
      </c>
      <c r="U260" s="32"/>
      <c r="V260" s="32"/>
      <c r="W260" s="32"/>
      <c r="X260" s="32"/>
      <c r="Y260" s="32"/>
      <c r="Z260" s="32"/>
      <c r="AA260" s="32"/>
      <c r="AB260" s="32"/>
      <c r="AC260" s="32"/>
      <c r="AD260" s="32"/>
      <c r="AE260" s="32"/>
      <c r="AR260" s="198" t="s">
        <v>211</v>
      </c>
      <c r="AT260" s="198" t="s">
        <v>139</v>
      </c>
      <c r="AU260" s="198" t="s">
        <v>144</v>
      </c>
      <c r="AY260" s="15" t="s">
        <v>136</v>
      </c>
      <c r="BE260" s="199">
        <f>IF(N260="základní",J260,0)</f>
        <v>0</v>
      </c>
      <c r="BF260" s="199">
        <f>IF(N260="snížená",J260,0)</f>
        <v>0</v>
      </c>
      <c r="BG260" s="199">
        <f>IF(N260="zákl. přenesená",J260,0)</f>
        <v>0</v>
      </c>
      <c r="BH260" s="199">
        <f>IF(N260="sníž. přenesená",J260,0)</f>
        <v>0</v>
      </c>
      <c r="BI260" s="199">
        <f>IF(N260="nulová",J260,0)</f>
        <v>0</v>
      </c>
      <c r="BJ260" s="15" t="s">
        <v>144</v>
      </c>
      <c r="BK260" s="199">
        <f>ROUND(I260*H260,2)</f>
        <v>0</v>
      </c>
      <c r="BL260" s="15" t="s">
        <v>211</v>
      </c>
      <c r="BM260" s="198" t="s">
        <v>926</v>
      </c>
    </row>
    <row r="261" spans="1:65" s="2" customFormat="1" ht="24" customHeight="1">
      <c r="A261" s="32"/>
      <c r="B261" s="33"/>
      <c r="C261" s="186" t="s">
        <v>575</v>
      </c>
      <c r="D261" s="186" t="s">
        <v>139</v>
      </c>
      <c r="E261" s="187" t="s">
        <v>572</v>
      </c>
      <c r="F261" s="188" t="s">
        <v>573</v>
      </c>
      <c r="G261" s="189" t="s">
        <v>162</v>
      </c>
      <c r="H261" s="190">
        <v>1</v>
      </c>
      <c r="I261" s="191"/>
      <c r="J261" s="192">
        <f>ROUND(I261*H261,2)</f>
        <v>0</v>
      </c>
      <c r="K261" s="193"/>
      <c r="L261" s="37"/>
      <c r="M261" s="194" t="s">
        <v>19</v>
      </c>
      <c r="N261" s="195" t="s">
        <v>45</v>
      </c>
      <c r="O261" s="62"/>
      <c r="P261" s="196">
        <f>O261*H261</f>
        <v>0</v>
      </c>
      <c r="Q261" s="196">
        <v>8.0000000000000007E-5</v>
      </c>
      <c r="R261" s="196">
        <f>Q261*H261</f>
        <v>8.0000000000000007E-5</v>
      </c>
      <c r="S261" s="196">
        <v>1.35E-2</v>
      </c>
      <c r="T261" s="197">
        <f>S261*H261</f>
        <v>1.35E-2</v>
      </c>
      <c r="U261" s="32"/>
      <c r="V261" s="32"/>
      <c r="W261" s="32"/>
      <c r="X261" s="32"/>
      <c r="Y261" s="32"/>
      <c r="Z261" s="32"/>
      <c r="AA261" s="32"/>
      <c r="AB261" s="32"/>
      <c r="AC261" s="32"/>
      <c r="AD261" s="32"/>
      <c r="AE261" s="32"/>
      <c r="AR261" s="198" t="s">
        <v>211</v>
      </c>
      <c r="AT261" s="198" t="s">
        <v>139</v>
      </c>
      <c r="AU261" s="198" t="s">
        <v>144</v>
      </c>
      <c r="AY261" s="15" t="s">
        <v>136</v>
      </c>
      <c r="BE261" s="199">
        <f>IF(N261="základní",J261,0)</f>
        <v>0</v>
      </c>
      <c r="BF261" s="199">
        <f>IF(N261="snížená",J261,0)</f>
        <v>0</v>
      </c>
      <c r="BG261" s="199">
        <f>IF(N261="zákl. přenesená",J261,0)</f>
        <v>0</v>
      </c>
      <c r="BH261" s="199">
        <f>IF(N261="sníž. přenesená",J261,0)</f>
        <v>0</v>
      </c>
      <c r="BI261" s="199">
        <f>IF(N261="nulová",J261,0)</f>
        <v>0</v>
      </c>
      <c r="BJ261" s="15" t="s">
        <v>144</v>
      </c>
      <c r="BK261" s="199">
        <f>ROUND(I261*H261,2)</f>
        <v>0</v>
      </c>
      <c r="BL261" s="15" t="s">
        <v>211</v>
      </c>
      <c r="BM261" s="198" t="s">
        <v>927</v>
      </c>
    </row>
    <row r="262" spans="1:65" s="2" customFormat="1" ht="24" customHeight="1">
      <c r="A262" s="32"/>
      <c r="B262" s="33"/>
      <c r="C262" s="186" t="s">
        <v>580</v>
      </c>
      <c r="D262" s="186" t="s">
        <v>139</v>
      </c>
      <c r="E262" s="187" t="s">
        <v>928</v>
      </c>
      <c r="F262" s="188" t="s">
        <v>929</v>
      </c>
      <c r="G262" s="189" t="s">
        <v>162</v>
      </c>
      <c r="H262" s="190">
        <v>1</v>
      </c>
      <c r="I262" s="191"/>
      <c r="J262" s="192">
        <f>ROUND(I262*H262,2)</f>
        <v>0</v>
      </c>
      <c r="K262" s="193"/>
      <c r="L262" s="37"/>
      <c r="M262" s="194" t="s">
        <v>19</v>
      </c>
      <c r="N262" s="195" t="s">
        <v>45</v>
      </c>
      <c r="O262" s="62"/>
      <c r="P262" s="196">
        <f>O262*H262</f>
        <v>0</v>
      </c>
      <c r="Q262" s="196">
        <v>3.0700000000000002E-2</v>
      </c>
      <c r="R262" s="196">
        <f>Q262*H262</f>
        <v>3.0700000000000002E-2</v>
      </c>
      <c r="S262" s="196">
        <v>0</v>
      </c>
      <c r="T262" s="197">
        <f>S262*H262</f>
        <v>0</v>
      </c>
      <c r="U262" s="32"/>
      <c r="V262" s="32"/>
      <c r="W262" s="32"/>
      <c r="X262" s="32"/>
      <c r="Y262" s="32"/>
      <c r="Z262" s="32"/>
      <c r="AA262" s="32"/>
      <c r="AB262" s="32"/>
      <c r="AC262" s="32"/>
      <c r="AD262" s="32"/>
      <c r="AE262" s="32"/>
      <c r="AR262" s="198" t="s">
        <v>211</v>
      </c>
      <c r="AT262" s="198" t="s">
        <v>139</v>
      </c>
      <c r="AU262" s="198" t="s">
        <v>144</v>
      </c>
      <c r="AY262" s="15" t="s">
        <v>136</v>
      </c>
      <c r="BE262" s="199">
        <f>IF(N262="základní",J262,0)</f>
        <v>0</v>
      </c>
      <c r="BF262" s="199">
        <f>IF(N262="snížená",J262,0)</f>
        <v>0</v>
      </c>
      <c r="BG262" s="199">
        <f>IF(N262="zákl. přenesená",J262,0)</f>
        <v>0</v>
      </c>
      <c r="BH262" s="199">
        <f>IF(N262="sníž. přenesená",J262,0)</f>
        <v>0</v>
      </c>
      <c r="BI262" s="199">
        <f>IF(N262="nulová",J262,0)</f>
        <v>0</v>
      </c>
      <c r="BJ262" s="15" t="s">
        <v>144</v>
      </c>
      <c r="BK262" s="199">
        <f>ROUND(I262*H262,2)</f>
        <v>0</v>
      </c>
      <c r="BL262" s="15" t="s">
        <v>211</v>
      </c>
      <c r="BM262" s="198" t="s">
        <v>930</v>
      </c>
    </row>
    <row r="263" spans="1:65" s="2" customFormat="1" ht="68.25">
      <c r="A263" s="32"/>
      <c r="B263" s="33"/>
      <c r="C263" s="34"/>
      <c r="D263" s="200" t="s">
        <v>154</v>
      </c>
      <c r="E263" s="34"/>
      <c r="F263" s="201" t="s">
        <v>931</v>
      </c>
      <c r="G263" s="34"/>
      <c r="H263" s="34"/>
      <c r="I263" s="106"/>
      <c r="J263" s="34"/>
      <c r="K263" s="34"/>
      <c r="L263" s="37"/>
      <c r="M263" s="202"/>
      <c r="N263" s="203"/>
      <c r="O263" s="62"/>
      <c r="P263" s="62"/>
      <c r="Q263" s="62"/>
      <c r="R263" s="62"/>
      <c r="S263" s="62"/>
      <c r="T263" s="63"/>
      <c r="U263" s="32"/>
      <c r="V263" s="32"/>
      <c r="W263" s="32"/>
      <c r="X263" s="32"/>
      <c r="Y263" s="32"/>
      <c r="Z263" s="32"/>
      <c r="AA263" s="32"/>
      <c r="AB263" s="32"/>
      <c r="AC263" s="32"/>
      <c r="AD263" s="32"/>
      <c r="AE263" s="32"/>
      <c r="AT263" s="15" t="s">
        <v>154</v>
      </c>
      <c r="AU263" s="15" t="s">
        <v>144</v>
      </c>
    </row>
    <row r="264" spans="1:65" s="2" customFormat="1" ht="24" customHeight="1">
      <c r="A264" s="32"/>
      <c r="B264" s="33"/>
      <c r="C264" s="186" t="s">
        <v>584</v>
      </c>
      <c r="D264" s="186" t="s">
        <v>139</v>
      </c>
      <c r="E264" s="187" t="s">
        <v>576</v>
      </c>
      <c r="F264" s="188" t="s">
        <v>577</v>
      </c>
      <c r="G264" s="189" t="s">
        <v>142</v>
      </c>
      <c r="H264" s="190">
        <v>20</v>
      </c>
      <c r="I264" s="191"/>
      <c r="J264" s="192">
        <f>ROUND(I264*H264,2)</f>
        <v>0</v>
      </c>
      <c r="K264" s="193"/>
      <c r="L264" s="37"/>
      <c r="M264" s="194" t="s">
        <v>19</v>
      </c>
      <c r="N264" s="195" t="s">
        <v>45</v>
      </c>
      <c r="O264" s="62"/>
      <c r="P264" s="196">
        <f>O264*H264</f>
        <v>0</v>
      </c>
      <c r="Q264" s="196">
        <v>0</v>
      </c>
      <c r="R264" s="196">
        <f>Q264*H264</f>
        <v>0</v>
      </c>
      <c r="S264" s="196">
        <v>0</v>
      </c>
      <c r="T264" s="197">
        <f>S264*H264</f>
        <v>0</v>
      </c>
      <c r="U264" s="32"/>
      <c r="V264" s="32"/>
      <c r="W264" s="32"/>
      <c r="X264" s="32"/>
      <c r="Y264" s="32"/>
      <c r="Z264" s="32"/>
      <c r="AA264" s="32"/>
      <c r="AB264" s="32"/>
      <c r="AC264" s="32"/>
      <c r="AD264" s="32"/>
      <c r="AE264" s="32"/>
      <c r="AR264" s="198" t="s">
        <v>211</v>
      </c>
      <c r="AT264" s="198" t="s">
        <v>139</v>
      </c>
      <c r="AU264" s="198" t="s">
        <v>144</v>
      </c>
      <c r="AY264" s="15" t="s">
        <v>136</v>
      </c>
      <c r="BE264" s="199">
        <f>IF(N264="základní",J264,0)</f>
        <v>0</v>
      </c>
      <c r="BF264" s="199">
        <f>IF(N264="snížená",J264,0)</f>
        <v>0</v>
      </c>
      <c r="BG264" s="199">
        <f>IF(N264="zákl. přenesená",J264,0)</f>
        <v>0</v>
      </c>
      <c r="BH264" s="199">
        <f>IF(N264="sníž. přenesená",J264,0)</f>
        <v>0</v>
      </c>
      <c r="BI264" s="199">
        <f>IF(N264="nulová",J264,0)</f>
        <v>0</v>
      </c>
      <c r="BJ264" s="15" t="s">
        <v>144</v>
      </c>
      <c r="BK264" s="199">
        <f>ROUND(I264*H264,2)</f>
        <v>0</v>
      </c>
      <c r="BL264" s="15" t="s">
        <v>211</v>
      </c>
      <c r="BM264" s="198" t="s">
        <v>932</v>
      </c>
    </row>
    <row r="265" spans="1:65" s="2" customFormat="1" ht="117">
      <c r="A265" s="32"/>
      <c r="B265" s="33"/>
      <c r="C265" s="34"/>
      <c r="D265" s="200" t="s">
        <v>154</v>
      </c>
      <c r="E265" s="34"/>
      <c r="F265" s="201" t="s">
        <v>579</v>
      </c>
      <c r="G265" s="34"/>
      <c r="H265" s="34"/>
      <c r="I265" s="106"/>
      <c r="J265" s="34"/>
      <c r="K265" s="34"/>
      <c r="L265" s="37"/>
      <c r="M265" s="202"/>
      <c r="N265" s="203"/>
      <c r="O265" s="62"/>
      <c r="P265" s="62"/>
      <c r="Q265" s="62"/>
      <c r="R265" s="62"/>
      <c r="S265" s="62"/>
      <c r="T265" s="63"/>
      <c r="U265" s="32"/>
      <c r="V265" s="32"/>
      <c r="W265" s="32"/>
      <c r="X265" s="32"/>
      <c r="Y265" s="32"/>
      <c r="Z265" s="32"/>
      <c r="AA265" s="32"/>
      <c r="AB265" s="32"/>
      <c r="AC265" s="32"/>
      <c r="AD265" s="32"/>
      <c r="AE265" s="32"/>
      <c r="AT265" s="15" t="s">
        <v>154</v>
      </c>
      <c r="AU265" s="15" t="s">
        <v>144</v>
      </c>
    </row>
    <row r="266" spans="1:65" s="2" customFormat="1" ht="36" customHeight="1">
      <c r="A266" s="32"/>
      <c r="B266" s="33"/>
      <c r="C266" s="186" t="s">
        <v>588</v>
      </c>
      <c r="D266" s="186" t="s">
        <v>139</v>
      </c>
      <c r="E266" s="187" t="s">
        <v>581</v>
      </c>
      <c r="F266" s="188" t="s">
        <v>582</v>
      </c>
      <c r="G266" s="189" t="s">
        <v>240</v>
      </c>
      <c r="H266" s="190">
        <v>3.1E-2</v>
      </c>
      <c r="I266" s="191"/>
      <c r="J266" s="192">
        <f>ROUND(I266*H266,2)</f>
        <v>0</v>
      </c>
      <c r="K266" s="193"/>
      <c r="L266" s="37"/>
      <c r="M266" s="194" t="s">
        <v>19</v>
      </c>
      <c r="N266" s="195" t="s">
        <v>45</v>
      </c>
      <c r="O266" s="62"/>
      <c r="P266" s="196">
        <f>O266*H266</f>
        <v>0</v>
      </c>
      <c r="Q266" s="196">
        <v>0</v>
      </c>
      <c r="R266" s="196">
        <f>Q266*H266</f>
        <v>0</v>
      </c>
      <c r="S266" s="196">
        <v>0</v>
      </c>
      <c r="T266" s="197">
        <f>S266*H266</f>
        <v>0</v>
      </c>
      <c r="U266" s="32"/>
      <c r="V266" s="32"/>
      <c r="W266" s="32"/>
      <c r="X266" s="32"/>
      <c r="Y266" s="32"/>
      <c r="Z266" s="32"/>
      <c r="AA266" s="32"/>
      <c r="AB266" s="32"/>
      <c r="AC266" s="32"/>
      <c r="AD266" s="32"/>
      <c r="AE266" s="32"/>
      <c r="AR266" s="198" t="s">
        <v>211</v>
      </c>
      <c r="AT266" s="198" t="s">
        <v>139</v>
      </c>
      <c r="AU266" s="198" t="s">
        <v>144</v>
      </c>
      <c r="AY266" s="15" t="s">
        <v>136</v>
      </c>
      <c r="BE266" s="199">
        <f>IF(N266="základní",J266,0)</f>
        <v>0</v>
      </c>
      <c r="BF266" s="199">
        <f>IF(N266="snížená",J266,0)</f>
        <v>0</v>
      </c>
      <c r="BG266" s="199">
        <f>IF(N266="zákl. přenesená",J266,0)</f>
        <v>0</v>
      </c>
      <c r="BH266" s="199">
        <f>IF(N266="sníž. přenesená",J266,0)</f>
        <v>0</v>
      </c>
      <c r="BI266" s="199">
        <f>IF(N266="nulová",J266,0)</f>
        <v>0</v>
      </c>
      <c r="BJ266" s="15" t="s">
        <v>144</v>
      </c>
      <c r="BK266" s="199">
        <f>ROUND(I266*H266,2)</f>
        <v>0</v>
      </c>
      <c r="BL266" s="15" t="s">
        <v>211</v>
      </c>
      <c r="BM266" s="198" t="s">
        <v>933</v>
      </c>
    </row>
    <row r="267" spans="1:65" s="2" customFormat="1" ht="36" customHeight="1">
      <c r="A267" s="32"/>
      <c r="B267" s="33"/>
      <c r="C267" s="186" t="s">
        <v>594</v>
      </c>
      <c r="D267" s="186" t="s">
        <v>139</v>
      </c>
      <c r="E267" s="187" t="s">
        <v>585</v>
      </c>
      <c r="F267" s="188" t="s">
        <v>586</v>
      </c>
      <c r="G267" s="189" t="s">
        <v>240</v>
      </c>
      <c r="H267" s="190">
        <v>3.1E-2</v>
      </c>
      <c r="I267" s="191"/>
      <c r="J267" s="192">
        <f>ROUND(I267*H267,2)</f>
        <v>0</v>
      </c>
      <c r="K267" s="193"/>
      <c r="L267" s="37"/>
      <c r="M267" s="194" t="s">
        <v>19</v>
      </c>
      <c r="N267" s="195" t="s">
        <v>45</v>
      </c>
      <c r="O267" s="62"/>
      <c r="P267" s="196">
        <f>O267*H267</f>
        <v>0</v>
      </c>
      <c r="Q267" s="196">
        <v>0</v>
      </c>
      <c r="R267" s="196">
        <f>Q267*H267</f>
        <v>0</v>
      </c>
      <c r="S267" s="196">
        <v>0</v>
      </c>
      <c r="T267" s="197">
        <f>S267*H267</f>
        <v>0</v>
      </c>
      <c r="U267" s="32"/>
      <c r="V267" s="32"/>
      <c r="W267" s="32"/>
      <c r="X267" s="32"/>
      <c r="Y267" s="32"/>
      <c r="Z267" s="32"/>
      <c r="AA267" s="32"/>
      <c r="AB267" s="32"/>
      <c r="AC267" s="32"/>
      <c r="AD267" s="32"/>
      <c r="AE267" s="32"/>
      <c r="AR267" s="198" t="s">
        <v>211</v>
      </c>
      <c r="AT267" s="198" t="s">
        <v>139</v>
      </c>
      <c r="AU267" s="198" t="s">
        <v>144</v>
      </c>
      <c r="AY267" s="15" t="s">
        <v>136</v>
      </c>
      <c r="BE267" s="199">
        <f>IF(N267="základní",J267,0)</f>
        <v>0</v>
      </c>
      <c r="BF267" s="199">
        <f>IF(N267="snížená",J267,0)</f>
        <v>0</v>
      </c>
      <c r="BG267" s="199">
        <f>IF(N267="zákl. přenesená",J267,0)</f>
        <v>0</v>
      </c>
      <c r="BH267" s="199">
        <f>IF(N267="sníž. přenesená",J267,0)</f>
        <v>0</v>
      </c>
      <c r="BI267" s="199">
        <f>IF(N267="nulová",J267,0)</f>
        <v>0</v>
      </c>
      <c r="BJ267" s="15" t="s">
        <v>144</v>
      </c>
      <c r="BK267" s="199">
        <f>ROUND(I267*H267,2)</f>
        <v>0</v>
      </c>
      <c r="BL267" s="15" t="s">
        <v>211</v>
      </c>
      <c r="BM267" s="198" t="s">
        <v>934</v>
      </c>
    </row>
    <row r="268" spans="1:65" s="2" customFormat="1" ht="126.75">
      <c r="A268" s="32"/>
      <c r="B268" s="33"/>
      <c r="C268" s="34"/>
      <c r="D268" s="200" t="s">
        <v>154</v>
      </c>
      <c r="E268" s="34"/>
      <c r="F268" s="201" t="s">
        <v>527</v>
      </c>
      <c r="G268" s="34"/>
      <c r="H268" s="34"/>
      <c r="I268" s="106"/>
      <c r="J268" s="34"/>
      <c r="K268" s="34"/>
      <c r="L268" s="37"/>
      <c r="M268" s="202"/>
      <c r="N268" s="203"/>
      <c r="O268" s="62"/>
      <c r="P268" s="62"/>
      <c r="Q268" s="62"/>
      <c r="R268" s="62"/>
      <c r="S268" s="62"/>
      <c r="T268" s="63"/>
      <c r="U268" s="32"/>
      <c r="V268" s="32"/>
      <c r="W268" s="32"/>
      <c r="X268" s="32"/>
      <c r="Y268" s="32"/>
      <c r="Z268" s="32"/>
      <c r="AA268" s="32"/>
      <c r="AB268" s="32"/>
      <c r="AC268" s="32"/>
      <c r="AD268" s="32"/>
      <c r="AE268" s="32"/>
      <c r="AT268" s="15" t="s">
        <v>154</v>
      </c>
      <c r="AU268" s="15" t="s">
        <v>144</v>
      </c>
    </row>
    <row r="269" spans="1:65" s="2" customFormat="1" ht="48" customHeight="1">
      <c r="A269" s="32"/>
      <c r="B269" s="33"/>
      <c r="C269" s="186" t="s">
        <v>598</v>
      </c>
      <c r="D269" s="186" t="s">
        <v>139</v>
      </c>
      <c r="E269" s="187" t="s">
        <v>589</v>
      </c>
      <c r="F269" s="188" t="s">
        <v>590</v>
      </c>
      <c r="G269" s="189" t="s">
        <v>240</v>
      </c>
      <c r="H269" s="190">
        <v>3.1E-2</v>
      </c>
      <c r="I269" s="191"/>
      <c r="J269" s="192">
        <f>ROUND(I269*H269,2)</f>
        <v>0</v>
      </c>
      <c r="K269" s="193"/>
      <c r="L269" s="37"/>
      <c r="M269" s="194" t="s">
        <v>19</v>
      </c>
      <c r="N269" s="195" t="s">
        <v>45</v>
      </c>
      <c r="O269" s="62"/>
      <c r="P269" s="196">
        <f>O269*H269</f>
        <v>0</v>
      </c>
      <c r="Q269" s="196">
        <v>0</v>
      </c>
      <c r="R269" s="196">
        <f>Q269*H269</f>
        <v>0</v>
      </c>
      <c r="S269" s="196">
        <v>0</v>
      </c>
      <c r="T269" s="197">
        <f>S269*H269</f>
        <v>0</v>
      </c>
      <c r="U269" s="32"/>
      <c r="V269" s="32"/>
      <c r="W269" s="32"/>
      <c r="X269" s="32"/>
      <c r="Y269" s="32"/>
      <c r="Z269" s="32"/>
      <c r="AA269" s="32"/>
      <c r="AB269" s="32"/>
      <c r="AC269" s="32"/>
      <c r="AD269" s="32"/>
      <c r="AE269" s="32"/>
      <c r="AR269" s="198" t="s">
        <v>211</v>
      </c>
      <c r="AT269" s="198" t="s">
        <v>139</v>
      </c>
      <c r="AU269" s="198" t="s">
        <v>144</v>
      </c>
      <c r="AY269" s="15" t="s">
        <v>136</v>
      </c>
      <c r="BE269" s="199">
        <f>IF(N269="základní",J269,0)</f>
        <v>0</v>
      </c>
      <c r="BF269" s="199">
        <f>IF(N269="snížená",J269,0)</f>
        <v>0</v>
      </c>
      <c r="BG269" s="199">
        <f>IF(N269="zákl. přenesená",J269,0)</f>
        <v>0</v>
      </c>
      <c r="BH269" s="199">
        <f>IF(N269="sníž. přenesená",J269,0)</f>
        <v>0</v>
      </c>
      <c r="BI269" s="199">
        <f>IF(N269="nulová",J269,0)</f>
        <v>0</v>
      </c>
      <c r="BJ269" s="15" t="s">
        <v>144</v>
      </c>
      <c r="BK269" s="199">
        <f>ROUND(I269*H269,2)</f>
        <v>0</v>
      </c>
      <c r="BL269" s="15" t="s">
        <v>211</v>
      </c>
      <c r="BM269" s="198" t="s">
        <v>935</v>
      </c>
    </row>
    <row r="270" spans="1:65" s="2" customFormat="1" ht="126.75">
      <c r="A270" s="32"/>
      <c r="B270" s="33"/>
      <c r="C270" s="34"/>
      <c r="D270" s="200" t="s">
        <v>154</v>
      </c>
      <c r="E270" s="34"/>
      <c r="F270" s="201" t="s">
        <v>527</v>
      </c>
      <c r="G270" s="34"/>
      <c r="H270" s="34"/>
      <c r="I270" s="106"/>
      <c r="J270" s="34"/>
      <c r="K270" s="34"/>
      <c r="L270" s="37"/>
      <c r="M270" s="202"/>
      <c r="N270" s="203"/>
      <c r="O270" s="62"/>
      <c r="P270" s="62"/>
      <c r="Q270" s="62"/>
      <c r="R270" s="62"/>
      <c r="S270" s="62"/>
      <c r="T270" s="63"/>
      <c r="U270" s="32"/>
      <c r="V270" s="32"/>
      <c r="W270" s="32"/>
      <c r="X270" s="32"/>
      <c r="Y270" s="32"/>
      <c r="Z270" s="32"/>
      <c r="AA270" s="32"/>
      <c r="AB270" s="32"/>
      <c r="AC270" s="32"/>
      <c r="AD270" s="32"/>
      <c r="AE270" s="32"/>
      <c r="AT270" s="15" t="s">
        <v>154</v>
      </c>
      <c r="AU270" s="15" t="s">
        <v>144</v>
      </c>
    </row>
    <row r="271" spans="1:65" s="12" customFormat="1" ht="22.9" customHeight="1">
      <c r="B271" s="170"/>
      <c r="C271" s="171"/>
      <c r="D271" s="172" t="s">
        <v>72</v>
      </c>
      <c r="E271" s="184" t="s">
        <v>592</v>
      </c>
      <c r="F271" s="184" t="s">
        <v>593</v>
      </c>
      <c r="G271" s="171"/>
      <c r="H271" s="171"/>
      <c r="I271" s="174"/>
      <c r="J271" s="185">
        <f>BK271</f>
        <v>0</v>
      </c>
      <c r="K271" s="171"/>
      <c r="L271" s="176"/>
      <c r="M271" s="177"/>
      <c r="N271" s="178"/>
      <c r="O271" s="178"/>
      <c r="P271" s="179">
        <f>SUM(P272:P286)</f>
        <v>0</v>
      </c>
      <c r="Q271" s="178"/>
      <c r="R271" s="179">
        <f>SUM(R272:R286)</f>
        <v>1.66E-3</v>
      </c>
      <c r="S271" s="178"/>
      <c r="T271" s="180">
        <f>SUM(T272:T286)</f>
        <v>0</v>
      </c>
      <c r="AR271" s="181" t="s">
        <v>144</v>
      </c>
      <c r="AT271" s="182" t="s">
        <v>72</v>
      </c>
      <c r="AU271" s="182" t="s">
        <v>81</v>
      </c>
      <c r="AY271" s="181" t="s">
        <v>136</v>
      </c>
      <c r="BK271" s="183">
        <f>SUM(BK272:BK286)</f>
        <v>0</v>
      </c>
    </row>
    <row r="272" spans="1:65" s="2" customFormat="1" ht="16.5" customHeight="1">
      <c r="A272" s="32"/>
      <c r="B272" s="33"/>
      <c r="C272" s="186" t="s">
        <v>602</v>
      </c>
      <c r="D272" s="186" t="s">
        <v>139</v>
      </c>
      <c r="E272" s="187" t="s">
        <v>595</v>
      </c>
      <c r="F272" s="188" t="s">
        <v>596</v>
      </c>
      <c r="G272" s="189" t="s">
        <v>370</v>
      </c>
      <c r="H272" s="190">
        <v>1</v>
      </c>
      <c r="I272" s="191"/>
      <c r="J272" s="192">
        <f t="shared" ref="J272:J281" si="20">ROUND(I272*H272,2)</f>
        <v>0</v>
      </c>
      <c r="K272" s="193"/>
      <c r="L272" s="37"/>
      <c r="M272" s="194" t="s">
        <v>19</v>
      </c>
      <c r="N272" s="195" t="s">
        <v>45</v>
      </c>
      <c r="O272" s="62"/>
      <c r="P272" s="196">
        <f t="shared" ref="P272:P281" si="21">O272*H272</f>
        <v>0</v>
      </c>
      <c r="Q272" s="196">
        <v>0</v>
      </c>
      <c r="R272" s="196">
        <f t="shared" ref="R272:R281" si="22">Q272*H272</f>
        <v>0</v>
      </c>
      <c r="S272" s="196">
        <v>0</v>
      </c>
      <c r="T272" s="197">
        <f t="shared" ref="T272:T281" si="23">S272*H272</f>
        <v>0</v>
      </c>
      <c r="U272" s="32"/>
      <c r="V272" s="32"/>
      <c r="W272" s="32"/>
      <c r="X272" s="32"/>
      <c r="Y272" s="32"/>
      <c r="Z272" s="32"/>
      <c r="AA272" s="32"/>
      <c r="AB272" s="32"/>
      <c r="AC272" s="32"/>
      <c r="AD272" s="32"/>
      <c r="AE272" s="32"/>
      <c r="AR272" s="198" t="s">
        <v>211</v>
      </c>
      <c r="AT272" s="198" t="s">
        <v>139</v>
      </c>
      <c r="AU272" s="198" t="s">
        <v>144</v>
      </c>
      <c r="AY272" s="15" t="s">
        <v>136</v>
      </c>
      <c r="BE272" s="199">
        <f t="shared" ref="BE272:BE281" si="24">IF(N272="základní",J272,0)</f>
        <v>0</v>
      </c>
      <c r="BF272" s="199">
        <f t="shared" ref="BF272:BF281" si="25">IF(N272="snížená",J272,0)</f>
        <v>0</v>
      </c>
      <c r="BG272" s="199">
        <f t="shared" ref="BG272:BG281" si="26">IF(N272="zákl. přenesená",J272,0)</f>
        <v>0</v>
      </c>
      <c r="BH272" s="199">
        <f t="shared" ref="BH272:BH281" si="27">IF(N272="sníž. přenesená",J272,0)</f>
        <v>0</v>
      </c>
      <c r="BI272" s="199">
        <f t="shared" ref="BI272:BI281" si="28">IF(N272="nulová",J272,0)</f>
        <v>0</v>
      </c>
      <c r="BJ272" s="15" t="s">
        <v>144</v>
      </c>
      <c r="BK272" s="199">
        <f t="shared" ref="BK272:BK281" si="29">ROUND(I272*H272,2)</f>
        <v>0</v>
      </c>
      <c r="BL272" s="15" t="s">
        <v>211</v>
      </c>
      <c r="BM272" s="198" t="s">
        <v>936</v>
      </c>
    </row>
    <row r="273" spans="1:65" s="2" customFormat="1" ht="48" customHeight="1">
      <c r="A273" s="32"/>
      <c r="B273" s="33"/>
      <c r="C273" s="186" t="s">
        <v>606</v>
      </c>
      <c r="D273" s="186" t="s">
        <v>139</v>
      </c>
      <c r="E273" s="187" t="s">
        <v>599</v>
      </c>
      <c r="F273" s="188" t="s">
        <v>600</v>
      </c>
      <c r="G273" s="189" t="s">
        <v>162</v>
      </c>
      <c r="H273" s="190">
        <v>1</v>
      </c>
      <c r="I273" s="191"/>
      <c r="J273" s="192">
        <f t="shared" si="20"/>
        <v>0</v>
      </c>
      <c r="K273" s="193"/>
      <c r="L273" s="37"/>
      <c r="M273" s="194" t="s">
        <v>19</v>
      </c>
      <c r="N273" s="195" t="s">
        <v>45</v>
      </c>
      <c r="O273" s="62"/>
      <c r="P273" s="196">
        <f t="shared" si="21"/>
        <v>0</v>
      </c>
      <c r="Q273" s="196">
        <v>0</v>
      </c>
      <c r="R273" s="196">
        <f t="shared" si="22"/>
        <v>0</v>
      </c>
      <c r="S273" s="196">
        <v>0</v>
      </c>
      <c r="T273" s="197">
        <f t="shared" si="23"/>
        <v>0</v>
      </c>
      <c r="U273" s="32"/>
      <c r="V273" s="32"/>
      <c r="W273" s="32"/>
      <c r="X273" s="32"/>
      <c r="Y273" s="32"/>
      <c r="Z273" s="32"/>
      <c r="AA273" s="32"/>
      <c r="AB273" s="32"/>
      <c r="AC273" s="32"/>
      <c r="AD273" s="32"/>
      <c r="AE273" s="32"/>
      <c r="AR273" s="198" t="s">
        <v>211</v>
      </c>
      <c r="AT273" s="198" t="s">
        <v>139</v>
      </c>
      <c r="AU273" s="198" t="s">
        <v>144</v>
      </c>
      <c r="AY273" s="15" t="s">
        <v>136</v>
      </c>
      <c r="BE273" s="199">
        <f t="shared" si="24"/>
        <v>0</v>
      </c>
      <c r="BF273" s="199">
        <f t="shared" si="25"/>
        <v>0</v>
      </c>
      <c r="BG273" s="199">
        <f t="shared" si="26"/>
        <v>0</v>
      </c>
      <c r="BH273" s="199">
        <f t="shared" si="27"/>
        <v>0</v>
      </c>
      <c r="BI273" s="199">
        <f t="shared" si="28"/>
        <v>0</v>
      </c>
      <c r="BJ273" s="15" t="s">
        <v>144</v>
      </c>
      <c r="BK273" s="199">
        <f t="shared" si="29"/>
        <v>0</v>
      </c>
      <c r="BL273" s="15" t="s">
        <v>211</v>
      </c>
      <c r="BM273" s="198" t="s">
        <v>937</v>
      </c>
    </row>
    <row r="274" spans="1:65" s="2" customFormat="1" ht="16.5" customHeight="1">
      <c r="A274" s="32"/>
      <c r="B274" s="33"/>
      <c r="C274" s="204" t="s">
        <v>610</v>
      </c>
      <c r="D274" s="204" t="s">
        <v>179</v>
      </c>
      <c r="E274" s="205" t="s">
        <v>603</v>
      </c>
      <c r="F274" s="206" t="s">
        <v>604</v>
      </c>
      <c r="G274" s="207" t="s">
        <v>162</v>
      </c>
      <c r="H274" s="208">
        <v>1</v>
      </c>
      <c r="I274" s="209"/>
      <c r="J274" s="210">
        <f t="shared" si="20"/>
        <v>0</v>
      </c>
      <c r="K274" s="211"/>
      <c r="L274" s="212"/>
      <c r="M274" s="213" t="s">
        <v>19</v>
      </c>
      <c r="N274" s="214" t="s">
        <v>45</v>
      </c>
      <c r="O274" s="62"/>
      <c r="P274" s="196">
        <f t="shared" si="21"/>
        <v>0</v>
      </c>
      <c r="Q274" s="196">
        <v>6.0000000000000002E-5</v>
      </c>
      <c r="R274" s="196">
        <f t="shared" si="22"/>
        <v>6.0000000000000002E-5</v>
      </c>
      <c r="S274" s="196">
        <v>0</v>
      </c>
      <c r="T274" s="197">
        <f t="shared" si="23"/>
        <v>0</v>
      </c>
      <c r="U274" s="32"/>
      <c r="V274" s="32"/>
      <c r="W274" s="32"/>
      <c r="X274" s="32"/>
      <c r="Y274" s="32"/>
      <c r="Z274" s="32"/>
      <c r="AA274" s="32"/>
      <c r="AB274" s="32"/>
      <c r="AC274" s="32"/>
      <c r="AD274" s="32"/>
      <c r="AE274" s="32"/>
      <c r="AR274" s="198" t="s">
        <v>293</v>
      </c>
      <c r="AT274" s="198" t="s">
        <v>179</v>
      </c>
      <c r="AU274" s="198" t="s">
        <v>144</v>
      </c>
      <c r="AY274" s="15" t="s">
        <v>136</v>
      </c>
      <c r="BE274" s="199">
        <f t="shared" si="24"/>
        <v>0</v>
      </c>
      <c r="BF274" s="199">
        <f t="shared" si="25"/>
        <v>0</v>
      </c>
      <c r="BG274" s="199">
        <f t="shared" si="26"/>
        <v>0</v>
      </c>
      <c r="BH274" s="199">
        <f t="shared" si="27"/>
        <v>0</v>
      </c>
      <c r="BI274" s="199">
        <f t="shared" si="28"/>
        <v>0</v>
      </c>
      <c r="BJ274" s="15" t="s">
        <v>144</v>
      </c>
      <c r="BK274" s="199">
        <f t="shared" si="29"/>
        <v>0</v>
      </c>
      <c r="BL274" s="15" t="s">
        <v>211</v>
      </c>
      <c r="BM274" s="198" t="s">
        <v>938</v>
      </c>
    </row>
    <row r="275" spans="1:65" s="2" customFormat="1" ht="36" customHeight="1">
      <c r="A275" s="32"/>
      <c r="B275" s="33"/>
      <c r="C275" s="186" t="s">
        <v>614</v>
      </c>
      <c r="D275" s="186" t="s">
        <v>139</v>
      </c>
      <c r="E275" s="187" t="s">
        <v>607</v>
      </c>
      <c r="F275" s="188" t="s">
        <v>608</v>
      </c>
      <c r="G275" s="189" t="s">
        <v>162</v>
      </c>
      <c r="H275" s="190">
        <v>1</v>
      </c>
      <c r="I275" s="191"/>
      <c r="J275" s="192">
        <f t="shared" si="20"/>
        <v>0</v>
      </c>
      <c r="K275" s="193"/>
      <c r="L275" s="37"/>
      <c r="M275" s="194" t="s">
        <v>19</v>
      </c>
      <c r="N275" s="195" t="s">
        <v>45</v>
      </c>
      <c r="O275" s="62"/>
      <c r="P275" s="196">
        <f t="shared" si="21"/>
        <v>0</v>
      </c>
      <c r="Q275" s="196">
        <v>0</v>
      </c>
      <c r="R275" s="196">
        <f t="shared" si="22"/>
        <v>0</v>
      </c>
      <c r="S275" s="196">
        <v>0</v>
      </c>
      <c r="T275" s="197">
        <f t="shared" si="23"/>
        <v>0</v>
      </c>
      <c r="U275" s="32"/>
      <c r="V275" s="32"/>
      <c r="W275" s="32"/>
      <c r="X275" s="32"/>
      <c r="Y275" s="32"/>
      <c r="Z275" s="32"/>
      <c r="AA275" s="32"/>
      <c r="AB275" s="32"/>
      <c r="AC275" s="32"/>
      <c r="AD275" s="32"/>
      <c r="AE275" s="32"/>
      <c r="AR275" s="198" t="s">
        <v>211</v>
      </c>
      <c r="AT275" s="198" t="s">
        <v>139</v>
      </c>
      <c r="AU275" s="198" t="s">
        <v>144</v>
      </c>
      <c r="AY275" s="15" t="s">
        <v>136</v>
      </c>
      <c r="BE275" s="199">
        <f t="shared" si="24"/>
        <v>0</v>
      </c>
      <c r="BF275" s="199">
        <f t="shared" si="25"/>
        <v>0</v>
      </c>
      <c r="BG275" s="199">
        <f t="shared" si="26"/>
        <v>0</v>
      </c>
      <c r="BH275" s="199">
        <f t="shared" si="27"/>
        <v>0</v>
      </c>
      <c r="BI275" s="199">
        <f t="shared" si="28"/>
        <v>0</v>
      </c>
      <c r="BJ275" s="15" t="s">
        <v>144</v>
      </c>
      <c r="BK275" s="199">
        <f t="shared" si="29"/>
        <v>0</v>
      </c>
      <c r="BL275" s="15" t="s">
        <v>211</v>
      </c>
      <c r="BM275" s="198" t="s">
        <v>939</v>
      </c>
    </row>
    <row r="276" spans="1:65" s="2" customFormat="1" ht="24" customHeight="1">
      <c r="A276" s="32"/>
      <c r="B276" s="33"/>
      <c r="C276" s="186" t="s">
        <v>618</v>
      </c>
      <c r="D276" s="186" t="s">
        <v>139</v>
      </c>
      <c r="E276" s="187" t="s">
        <v>611</v>
      </c>
      <c r="F276" s="188" t="s">
        <v>612</v>
      </c>
      <c r="G276" s="189" t="s">
        <v>162</v>
      </c>
      <c r="H276" s="190">
        <v>3</v>
      </c>
      <c r="I276" s="191"/>
      <c r="J276" s="192">
        <f t="shared" si="20"/>
        <v>0</v>
      </c>
      <c r="K276" s="193"/>
      <c r="L276" s="37"/>
      <c r="M276" s="194" t="s">
        <v>19</v>
      </c>
      <c r="N276" s="195" t="s">
        <v>45</v>
      </c>
      <c r="O276" s="62"/>
      <c r="P276" s="196">
        <f t="shared" si="21"/>
        <v>0</v>
      </c>
      <c r="Q276" s="196">
        <v>0</v>
      </c>
      <c r="R276" s="196">
        <f t="shared" si="22"/>
        <v>0</v>
      </c>
      <c r="S276" s="196">
        <v>0</v>
      </c>
      <c r="T276" s="197">
        <f t="shared" si="23"/>
        <v>0</v>
      </c>
      <c r="U276" s="32"/>
      <c r="V276" s="32"/>
      <c r="W276" s="32"/>
      <c r="X276" s="32"/>
      <c r="Y276" s="32"/>
      <c r="Z276" s="32"/>
      <c r="AA276" s="32"/>
      <c r="AB276" s="32"/>
      <c r="AC276" s="32"/>
      <c r="AD276" s="32"/>
      <c r="AE276" s="32"/>
      <c r="AR276" s="198" t="s">
        <v>211</v>
      </c>
      <c r="AT276" s="198" t="s">
        <v>139</v>
      </c>
      <c r="AU276" s="198" t="s">
        <v>144</v>
      </c>
      <c r="AY276" s="15" t="s">
        <v>136</v>
      </c>
      <c r="BE276" s="199">
        <f t="shared" si="24"/>
        <v>0</v>
      </c>
      <c r="BF276" s="199">
        <f t="shared" si="25"/>
        <v>0</v>
      </c>
      <c r="BG276" s="199">
        <f t="shared" si="26"/>
        <v>0</v>
      </c>
      <c r="BH276" s="199">
        <f t="shared" si="27"/>
        <v>0</v>
      </c>
      <c r="BI276" s="199">
        <f t="shared" si="28"/>
        <v>0</v>
      </c>
      <c r="BJ276" s="15" t="s">
        <v>144</v>
      </c>
      <c r="BK276" s="199">
        <f t="shared" si="29"/>
        <v>0</v>
      </c>
      <c r="BL276" s="15" t="s">
        <v>211</v>
      </c>
      <c r="BM276" s="198" t="s">
        <v>940</v>
      </c>
    </row>
    <row r="277" spans="1:65" s="2" customFormat="1" ht="24" customHeight="1">
      <c r="A277" s="32"/>
      <c r="B277" s="33"/>
      <c r="C277" s="186" t="s">
        <v>622</v>
      </c>
      <c r="D277" s="186" t="s">
        <v>139</v>
      </c>
      <c r="E277" s="187" t="s">
        <v>615</v>
      </c>
      <c r="F277" s="188" t="s">
        <v>616</v>
      </c>
      <c r="G277" s="189" t="s">
        <v>162</v>
      </c>
      <c r="H277" s="190">
        <v>1</v>
      </c>
      <c r="I277" s="191"/>
      <c r="J277" s="192">
        <f t="shared" si="20"/>
        <v>0</v>
      </c>
      <c r="K277" s="193"/>
      <c r="L277" s="37"/>
      <c r="M277" s="194" t="s">
        <v>19</v>
      </c>
      <c r="N277" s="195" t="s">
        <v>45</v>
      </c>
      <c r="O277" s="62"/>
      <c r="P277" s="196">
        <f t="shared" si="21"/>
        <v>0</v>
      </c>
      <c r="Q277" s="196">
        <v>0</v>
      </c>
      <c r="R277" s="196">
        <f t="shared" si="22"/>
        <v>0</v>
      </c>
      <c r="S277" s="196">
        <v>0</v>
      </c>
      <c r="T277" s="197">
        <f t="shared" si="23"/>
        <v>0</v>
      </c>
      <c r="U277" s="32"/>
      <c r="V277" s="32"/>
      <c r="W277" s="32"/>
      <c r="X277" s="32"/>
      <c r="Y277" s="32"/>
      <c r="Z277" s="32"/>
      <c r="AA277" s="32"/>
      <c r="AB277" s="32"/>
      <c r="AC277" s="32"/>
      <c r="AD277" s="32"/>
      <c r="AE277" s="32"/>
      <c r="AR277" s="198" t="s">
        <v>211</v>
      </c>
      <c r="AT277" s="198" t="s">
        <v>139</v>
      </c>
      <c r="AU277" s="198" t="s">
        <v>144</v>
      </c>
      <c r="AY277" s="15" t="s">
        <v>136</v>
      </c>
      <c r="BE277" s="199">
        <f t="shared" si="24"/>
        <v>0</v>
      </c>
      <c r="BF277" s="199">
        <f t="shared" si="25"/>
        <v>0</v>
      </c>
      <c r="BG277" s="199">
        <f t="shared" si="26"/>
        <v>0</v>
      </c>
      <c r="BH277" s="199">
        <f t="shared" si="27"/>
        <v>0</v>
      </c>
      <c r="BI277" s="199">
        <f t="shared" si="28"/>
        <v>0</v>
      </c>
      <c r="BJ277" s="15" t="s">
        <v>144</v>
      </c>
      <c r="BK277" s="199">
        <f t="shared" si="29"/>
        <v>0</v>
      </c>
      <c r="BL277" s="15" t="s">
        <v>211</v>
      </c>
      <c r="BM277" s="198" t="s">
        <v>941</v>
      </c>
    </row>
    <row r="278" spans="1:65" s="2" customFormat="1" ht="16.5" customHeight="1">
      <c r="A278" s="32"/>
      <c r="B278" s="33"/>
      <c r="C278" s="204" t="s">
        <v>626</v>
      </c>
      <c r="D278" s="204" t="s">
        <v>179</v>
      </c>
      <c r="E278" s="205" t="s">
        <v>619</v>
      </c>
      <c r="F278" s="206" t="s">
        <v>620</v>
      </c>
      <c r="G278" s="207" t="s">
        <v>162</v>
      </c>
      <c r="H278" s="208">
        <v>1</v>
      </c>
      <c r="I278" s="209"/>
      <c r="J278" s="210">
        <f t="shared" si="20"/>
        <v>0</v>
      </c>
      <c r="K278" s="211"/>
      <c r="L278" s="212"/>
      <c r="M278" s="213" t="s">
        <v>19</v>
      </c>
      <c r="N278" s="214" t="s">
        <v>45</v>
      </c>
      <c r="O278" s="62"/>
      <c r="P278" s="196">
        <f t="shared" si="21"/>
        <v>0</v>
      </c>
      <c r="Q278" s="196">
        <v>4.0000000000000002E-4</v>
      </c>
      <c r="R278" s="196">
        <f t="shared" si="22"/>
        <v>4.0000000000000002E-4</v>
      </c>
      <c r="S278" s="196">
        <v>0</v>
      </c>
      <c r="T278" s="197">
        <f t="shared" si="23"/>
        <v>0</v>
      </c>
      <c r="U278" s="32"/>
      <c r="V278" s="32"/>
      <c r="W278" s="32"/>
      <c r="X278" s="32"/>
      <c r="Y278" s="32"/>
      <c r="Z278" s="32"/>
      <c r="AA278" s="32"/>
      <c r="AB278" s="32"/>
      <c r="AC278" s="32"/>
      <c r="AD278" s="32"/>
      <c r="AE278" s="32"/>
      <c r="AR278" s="198" t="s">
        <v>293</v>
      </c>
      <c r="AT278" s="198" t="s">
        <v>179</v>
      </c>
      <c r="AU278" s="198" t="s">
        <v>144</v>
      </c>
      <c r="AY278" s="15" t="s">
        <v>136</v>
      </c>
      <c r="BE278" s="199">
        <f t="shared" si="24"/>
        <v>0</v>
      </c>
      <c r="BF278" s="199">
        <f t="shared" si="25"/>
        <v>0</v>
      </c>
      <c r="BG278" s="199">
        <f t="shared" si="26"/>
        <v>0</v>
      </c>
      <c r="BH278" s="199">
        <f t="shared" si="27"/>
        <v>0</v>
      </c>
      <c r="BI278" s="199">
        <f t="shared" si="28"/>
        <v>0</v>
      </c>
      <c r="BJ278" s="15" t="s">
        <v>144</v>
      </c>
      <c r="BK278" s="199">
        <f t="shared" si="29"/>
        <v>0</v>
      </c>
      <c r="BL278" s="15" t="s">
        <v>211</v>
      </c>
      <c r="BM278" s="198" t="s">
        <v>942</v>
      </c>
    </row>
    <row r="279" spans="1:65" s="2" customFormat="1" ht="16.5" customHeight="1">
      <c r="A279" s="32"/>
      <c r="B279" s="33"/>
      <c r="C279" s="204" t="s">
        <v>630</v>
      </c>
      <c r="D279" s="204" t="s">
        <v>179</v>
      </c>
      <c r="E279" s="205" t="s">
        <v>623</v>
      </c>
      <c r="F279" s="206" t="s">
        <v>624</v>
      </c>
      <c r="G279" s="207" t="s">
        <v>162</v>
      </c>
      <c r="H279" s="208">
        <v>2</v>
      </c>
      <c r="I279" s="209"/>
      <c r="J279" s="210">
        <f t="shared" si="20"/>
        <v>0</v>
      </c>
      <c r="K279" s="211"/>
      <c r="L279" s="212"/>
      <c r="M279" s="213" t="s">
        <v>19</v>
      </c>
      <c r="N279" s="214" t="s">
        <v>45</v>
      </c>
      <c r="O279" s="62"/>
      <c r="P279" s="196">
        <f t="shared" si="21"/>
        <v>0</v>
      </c>
      <c r="Q279" s="196">
        <v>4.0000000000000002E-4</v>
      </c>
      <c r="R279" s="196">
        <f t="shared" si="22"/>
        <v>8.0000000000000004E-4</v>
      </c>
      <c r="S279" s="196">
        <v>0</v>
      </c>
      <c r="T279" s="197">
        <f t="shared" si="23"/>
        <v>0</v>
      </c>
      <c r="U279" s="32"/>
      <c r="V279" s="32"/>
      <c r="W279" s="32"/>
      <c r="X279" s="32"/>
      <c r="Y279" s="32"/>
      <c r="Z279" s="32"/>
      <c r="AA279" s="32"/>
      <c r="AB279" s="32"/>
      <c r="AC279" s="32"/>
      <c r="AD279" s="32"/>
      <c r="AE279" s="32"/>
      <c r="AR279" s="198" t="s">
        <v>293</v>
      </c>
      <c r="AT279" s="198" t="s">
        <v>179</v>
      </c>
      <c r="AU279" s="198" t="s">
        <v>144</v>
      </c>
      <c r="AY279" s="15" t="s">
        <v>136</v>
      </c>
      <c r="BE279" s="199">
        <f t="shared" si="24"/>
        <v>0</v>
      </c>
      <c r="BF279" s="199">
        <f t="shared" si="25"/>
        <v>0</v>
      </c>
      <c r="BG279" s="199">
        <f t="shared" si="26"/>
        <v>0</v>
      </c>
      <c r="BH279" s="199">
        <f t="shared" si="27"/>
        <v>0</v>
      </c>
      <c r="BI279" s="199">
        <f t="shared" si="28"/>
        <v>0</v>
      </c>
      <c r="BJ279" s="15" t="s">
        <v>144</v>
      </c>
      <c r="BK279" s="199">
        <f t="shared" si="29"/>
        <v>0</v>
      </c>
      <c r="BL279" s="15" t="s">
        <v>211</v>
      </c>
      <c r="BM279" s="198" t="s">
        <v>943</v>
      </c>
    </row>
    <row r="280" spans="1:65" s="2" customFormat="1" ht="16.5" customHeight="1">
      <c r="A280" s="32"/>
      <c r="B280" s="33"/>
      <c r="C280" s="204" t="s">
        <v>635</v>
      </c>
      <c r="D280" s="204" t="s">
        <v>179</v>
      </c>
      <c r="E280" s="205" t="s">
        <v>627</v>
      </c>
      <c r="F280" s="206" t="s">
        <v>628</v>
      </c>
      <c r="G280" s="207" t="s">
        <v>162</v>
      </c>
      <c r="H280" s="208">
        <v>1</v>
      </c>
      <c r="I280" s="209"/>
      <c r="J280" s="210">
        <f t="shared" si="20"/>
        <v>0</v>
      </c>
      <c r="K280" s="211"/>
      <c r="L280" s="212"/>
      <c r="M280" s="213" t="s">
        <v>19</v>
      </c>
      <c r="N280" s="214" t="s">
        <v>45</v>
      </c>
      <c r="O280" s="62"/>
      <c r="P280" s="196">
        <f t="shared" si="21"/>
        <v>0</v>
      </c>
      <c r="Q280" s="196">
        <v>4.0000000000000002E-4</v>
      </c>
      <c r="R280" s="196">
        <f t="shared" si="22"/>
        <v>4.0000000000000002E-4</v>
      </c>
      <c r="S280" s="196">
        <v>0</v>
      </c>
      <c r="T280" s="197">
        <f t="shared" si="23"/>
        <v>0</v>
      </c>
      <c r="U280" s="32"/>
      <c r="V280" s="32"/>
      <c r="W280" s="32"/>
      <c r="X280" s="32"/>
      <c r="Y280" s="32"/>
      <c r="Z280" s="32"/>
      <c r="AA280" s="32"/>
      <c r="AB280" s="32"/>
      <c r="AC280" s="32"/>
      <c r="AD280" s="32"/>
      <c r="AE280" s="32"/>
      <c r="AR280" s="198" t="s">
        <v>293</v>
      </c>
      <c r="AT280" s="198" t="s">
        <v>179</v>
      </c>
      <c r="AU280" s="198" t="s">
        <v>144</v>
      </c>
      <c r="AY280" s="15" t="s">
        <v>136</v>
      </c>
      <c r="BE280" s="199">
        <f t="shared" si="24"/>
        <v>0</v>
      </c>
      <c r="BF280" s="199">
        <f t="shared" si="25"/>
        <v>0</v>
      </c>
      <c r="BG280" s="199">
        <f t="shared" si="26"/>
        <v>0</v>
      </c>
      <c r="BH280" s="199">
        <f t="shared" si="27"/>
        <v>0</v>
      </c>
      <c r="BI280" s="199">
        <f t="shared" si="28"/>
        <v>0</v>
      </c>
      <c r="BJ280" s="15" t="s">
        <v>144</v>
      </c>
      <c r="BK280" s="199">
        <f t="shared" si="29"/>
        <v>0</v>
      </c>
      <c r="BL280" s="15" t="s">
        <v>211</v>
      </c>
      <c r="BM280" s="198" t="s">
        <v>944</v>
      </c>
    </row>
    <row r="281" spans="1:65" s="2" customFormat="1" ht="36" customHeight="1">
      <c r="A281" s="32"/>
      <c r="B281" s="33"/>
      <c r="C281" s="186" t="s">
        <v>641</v>
      </c>
      <c r="D281" s="186" t="s">
        <v>139</v>
      </c>
      <c r="E281" s="187" t="s">
        <v>631</v>
      </c>
      <c r="F281" s="188" t="s">
        <v>632</v>
      </c>
      <c r="G281" s="189" t="s">
        <v>162</v>
      </c>
      <c r="H281" s="190">
        <v>0.1</v>
      </c>
      <c r="I281" s="191"/>
      <c r="J281" s="192">
        <f t="shared" si="20"/>
        <v>0</v>
      </c>
      <c r="K281" s="193"/>
      <c r="L281" s="37"/>
      <c r="M281" s="194" t="s">
        <v>19</v>
      </c>
      <c r="N281" s="195" t="s">
        <v>45</v>
      </c>
      <c r="O281" s="62"/>
      <c r="P281" s="196">
        <f t="shared" si="21"/>
        <v>0</v>
      </c>
      <c r="Q281" s="196">
        <v>0</v>
      </c>
      <c r="R281" s="196">
        <f t="shared" si="22"/>
        <v>0</v>
      </c>
      <c r="S281" s="196">
        <v>0</v>
      </c>
      <c r="T281" s="197">
        <f t="shared" si="23"/>
        <v>0</v>
      </c>
      <c r="U281" s="32"/>
      <c r="V281" s="32"/>
      <c r="W281" s="32"/>
      <c r="X281" s="32"/>
      <c r="Y281" s="32"/>
      <c r="Z281" s="32"/>
      <c r="AA281" s="32"/>
      <c r="AB281" s="32"/>
      <c r="AC281" s="32"/>
      <c r="AD281" s="32"/>
      <c r="AE281" s="32"/>
      <c r="AR281" s="198" t="s">
        <v>211</v>
      </c>
      <c r="AT281" s="198" t="s">
        <v>139</v>
      </c>
      <c r="AU281" s="198" t="s">
        <v>144</v>
      </c>
      <c r="AY281" s="15" t="s">
        <v>136</v>
      </c>
      <c r="BE281" s="199">
        <f t="shared" si="24"/>
        <v>0</v>
      </c>
      <c r="BF281" s="199">
        <f t="shared" si="25"/>
        <v>0</v>
      </c>
      <c r="BG281" s="199">
        <f t="shared" si="26"/>
        <v>0</v>
      </c>
      <c r="BH281" s="199">
        <f t="shared" si="27"/>
        <v>0</v>
      </c>
      <c r="BI281" s="199">
        <f t="shared" si="28"/>
        <v>0</v>
      </c>
      <c r="BJ281" s="15" t="s">
        <v>144</v>
      </c>
      <c r="BK281" s="199">
        <f t="shared" si="29"/>
        <v>0</v>
      </c>
      <c r="BL281" s="15" t="s">
        <v>211</v>
      </c>
      <c r="BM281" s="198" t="s">
        <v>945</v>
      </c>
    </row>
    <row r="282" spans="1:65" s="2" customFormat="1" ht="39">
      <c r="A282" s="32"/>
      <c r="B282" s="33"/>
      <c r="C282" s="34"/>
      <c r="D282" s="200" t="s">
        <v>154</v>
      </c>
      <c r="E282" s="34"/>
      <c r="F282" s="201" t="s">
        <v>634</v>
      </c>
      <c r="G282" s="34"/>
      <c r="H282" s="34"/>
      <c r="I282" s="106"/>
      <c r="J282" s="34"/>
      <c r="K282" s="34"/>
      <c r="L282" s="37"/>
      <c r="M282" s="202"/>
      <c r="N282" s="203"/>
      <c r="O282" s="62"/>
      <c r="P282" s="62"/>
      <c r="Q282" s="62"/>
      <c r="R282" s="62"/>
      <c r="S282" s="62"/>
      <c r="T282" s="63"/>
      <c r="U282" s="32"/>
      <c r="V282" s="32"/>
      <c r="W282" s="32"/>
      <c r="X282" s="32"/>
      <c r="Y282" s="32"/>
      <c r="Z282" s="32"/>
      <c r="AA282" s="32"/>
      <c r="AB282" s="32"/>
      <c r="AC282" s="32"/>
      <c r="AD282" s="32"/>
      <c r="AE282" s="32"/>
      <c r="AT282" s="15" t="s">
        <v>154</v>
      </c>
      <c r="AU282" s="15" t="s">
        <v>144</v>
      </c>
    </row>
    <row r="283" spans="1:65" s="2" customFormat="1" ht="36" customHeight="1">
      <c r="A283" s="32"/>
      <c r="B283" s="33"/>
      <c r="C283" s="186" t="s">
        <v>645</v>
      </c>
      <c r="D283" s="186" t="s">
        <v>139</v>
      </c>
      <c r="E283" s="187" t="s">
        <v>946</v>
      </c>
      <c r="F283" s="188" t="s">
        <v>947</v>
      </c>
      <c r="G283" s="189" t="s">
        <v>240</v>
      </c>
      <c r="H283" s="190">
        <v>2E-3</v>
      </c>
      <c r="I283" s="191"/>
      <c r="J283" s="192">
        <f>ROUND(I283*H283,2)</f>
        <v>0</v>
      </c>
      <c r="K283" s="193"/>
      <c r="L283" s="37"/>
      <c r="M283" s="194" t="s">
        <v>19</v>
      </c>
      <c r="N283" s="195" t="s">
        <v>45</v>
      </c>
      <c r="O283" s="62"/>
      <c r="P283" s="196">
        <f>O283*H283</f>
        <v>0</v>
      </c>
      <c r="Q283" s="196">
        <v>0</v>
      </c>
      <c r="R283" s="196">
        <f>Q283*H283</f>
        <v>0</v>
      </c>
      <c r="S283" s="196">
        <v>0</v>
      </c>
      <c r="T283" s="197">
        <f>S283*H283</f>
        <v>0</v>
      </c>
      <c r="U283" s="32"/>
      <c r="V283" s="32"/>
      <c r="W283" s="32"/>
      <c r="X283" s="32"/>
      <c r="Y283" s="32"/>
      <c r="Z283" s="32"/>
      <c r="AA283" s="32"/>
      <c r="AB283" s="32"/>
      <c r="AC283" s="32"/>
      <c r="AD283" s="32"/>
      <c r="AE283" s="32"/>
      <c r="AR283" s="198" t="s">
        <v>211</v>
      </c>
      <c r="AT283" s="198" t="s">
        <v>139</v>
      </c>
      <c r="AU283" s="198" t="s">
        <v>144</v>
      </c>
      <c r="AY283" s="15" t="s">
        <v>136</v>
      </c>
      <c r="BE283" s="199">
        <f>IF(N283="základní",J283,0)</f>
        <v>0</v>
      </c>
      <c r="BF283" s="199">
        <f>IF(N283="snížená",J283,0)</f>
        <v>0</v>
      </c>
      <c r="BG283" s="199">
        <f>IF(N283="zákl. přenesená",J283,0)</f>
        <v>0</v>
      </c>
      <c r="BH283" s="199">
        <f>IF(N283="sníž. přenesená",J283,0)</f>
        <v>0</v>
      </c>
      <c r="BI283" s="199">
        <f>IF(N283="nulová",J283,0)</f>
        <v>0</v>
      </c>
      <c r="BJ283" s="15" t="s">
        <v>144</v>
      </c>
      <c r="BK283" s="199">
        <f>ROUND(I283*H283,2)</f>
        <v>0</v>
      </c>
      <c r="BL283" s="15" t="s">
        <v>211</v>
      </c>
      <c r="BM283" s="198" t="s">
        <v>948</v>
      </c>
    </row>
    <row r="284" spans="1:65" s="2" customFormat="1" ht="126.75">
      <c r="A284" s="32"/>
      <c r="B284" s="33"/>
      <c r="C284" s="34"/>
      <c r="D284" s="200" t="s">
        <v>154</v>
      </c>
      <c r="E284" s="34"/>
      <c r="F284" s="201" t="s">
        <v>286</v>
      </c>
      <c r="G284" s="34"/>
      <c r="H284" s="34"/>
      <c r="I284" s="106"/>
      <c r="J284" s="34"/>
      <c r="K284" s="34"/>
      <c r="L284" s="37"/>
      <c r="M284" s="202"/>
      <c r="N284" s="203"/>
      <c r="O284" s="62"/>
      <c r="P284" s="62"/>
      <c r="Q284" s="62"/>
      <c r="R284" s="62"/>
      <c r="S284" s="62"/>
      <c r="T284" s="63"/>
      <c r="U284" s="32"/>
      <c r="V284" s="32"/>
      <c r="W284" s="32"/>
      <c r="X284" s="32"/>
      <c r="Y284" s="32"/>
      <c r="Z284" s="32"/>
      <c r="AA284" s="32"/>
      <c r="AB284" s="32"/>
      <c r="AC284" s="32"/>
      <c r="AD284" s="32"/>
      <c r="AE284" s="32"/>
      <c r="AT284" s="15" t="s">
        <v>154</v>
      </c>
      <c r="AU284" s="15" t="s">
        <v>144</v>
      </c>
    </row>
    <row r="285" spans="1:65" s="2" customFormat="1" ht="48" customHeight="1">
      <c r="A285" s="32"/>
      <c r="B285" s="33"/>
      <c r="C285" s="186" t="s">
        <v>649</v>
      </c>
      <c r="D285" s="186" t="s">
        <v>139</v>
      </c>
      <c r="E285" s="187" t="s">
        <v>636</v>
      </c>
      <c r="F285" s="188" t="s">
        <v>637</v>
      </c>
      <c r="G285" s="189" t="s">
        <v>240</v>
      </c>
      <c r="H285" s="190">
        <v>2E-3</v>
      </c>
      <c r="I285" s="191"/>
      <c r="J285" s="192">
        <f>ROUND(I285*H285,2)</f>
        <v>0</v>
      </c>
      <c r="K285" s="193"/>
      <c r="L285" s="37"/>
      <c r="M285" s="194" t="s">
        <v>19</v>
      </c>
      <c r="N285" s="195" t="s">
        <v>45</v>
      </c>
      <c r="O285" s="62"/>
      <c r="P285" s="196">
        <f>O285*H285</f>
        <v>0</v>
      </c>
      <c r="Q285" s="196">
        <v>0</v>
      </c>
      <c r="R285" s="196">
        <f>Q285*H285</f>
        <v>0</v>
      </c>
      <c r="S285" s="196">
        <v>0</v>
      </c>
      <c r="T285" s="197">
        <f>S285*H285</f>
        <v>0</v>
      </c>
      <c r="U285" s="32"/>
      <c r="V285" s="32"/>
      <c r="W285" s="32"/>
      <c r="X285" s="32"/>
      <c r="Y285" s="32"/>
      <c r="Z285" s="32"/>
      <c r="AA285" s="32"/>
      <c r="AB285" s="32"/>
      <c r="AC285" s="32"/>
      <c r="AD285" s="32"/>
      <c r="AE285" s="32"/>
      <c r="AR285" s="198" t="s">
        <v>211</v>
      </c>
      <c r="AT285" s="198" t="s">
        <v>139</v>
      </c>
      <c r="AU285" s="198" t="s">
        <v>144</v>
      </c>
      <c r="AY285" s="15" t="s">
        <v>136</v>
      </c>
      <c r="BE285" s="199">
        <f>IF(N285="základní",J285,0)</f>
        <v>0</v>
      </c>
      <c r="BF285" s="199">
        <f>IF(N285="snížená",J285,0)</f>
        <v>0</v>
      </c>
      <c r="BG285" s="199">
        <f>IF(N285="zákl. přenesená",J285,0)</f>
        <v>0</v>
      </c>
      <c r="BH285" s="199">
        <f>IF(N285="sníž. přenesená",J285,0)</f>
        <v>0</v>
      </c>
      <c r="BI285" s="199">
        <f>IF(N285="nulová",J285,0)</f>
        <v>0</v>
      </c>
      <c r="BJ285" s="15" t="s">
        <v>144</v>
      </c>
      <c r="BK285" s="199">
        <f>ROUND(I285*H285,2)</f>
        <v>0</v>
      </c>
      <c r="BL285" s="15" t="s">
        <v>211</v>
      </c>
      <c r="BM285" s="198" t="s">
        <v>949</v>
      </c>
    </row>
    <row r="286" spans="1:65" s="2" customFormat="1" ht="126.75">
      <c r="A286" s="32"/>
      <c r="B286" s="33"/>
      <c r="C286" s="34"/>
      <c r="D286" s="200" t="s">
        <v>154</v>
      </c>
      <c r="E286" s="34"/>
      <c r="F286" s="201" t="s">
        <v>286</v>
      </c>
      <c r="G286" s="34"/>
      <c r="H286" s="34"/>
      <c r="I286" s="106"/>
      <c r="J286" s="34"/>
      <c r="K286" s="34"/>
      <c r="L286" s="37"/>
      <c r="M286" s="202"/>
      <c r="N286" s="203"/>
      <c r="O286" s="62"/>
      <c r="P286" s="62"/>
      <c r="Q286" s="62"/>
      <c r="R286" s="62"/>
      <c r="S286" s="62"/>
      <c r="T286" s="63"/>
      <c r="U286" s="32"/>
      <c r="V286" s="32"/>
      <c r="W286" s="32"/>
      <c r="X286" s="32"/>
      <c r="Y286" s="32"/>
      <c r="Z286" s="32"/>
      <c r="AA286" s="32"/>
      <c r="AB286" s="32"/>
      <c r="AC286" s="32"/>
      <c r="AD286" s="32"/>
      <c r="AE286" s="32"/>
      <c r="AT286" s="15" t="s">
        <v>154</v>
      </c>
      <c r="AU286" s="15" t="s">
        <v>144</v>
      </c>
    </row>
    <row r="287" spans="1:65" s="12" customFormat="1" ht="22.9" customHeight="1">
      <c r="B287" s="170"/>
      <c r="C287" s="171"/>
      <c r="D287" s="172" t="s">
        <v>72</v>
      </c>
      <c r="E287" s="184" t="s">
        <v>639</v>
      </c>
      <c r="F287" s="184" t="s">
        <v>640</v>
      </c>
      <c r="G287" s="171"/>
      <c r="H287" s="171"/>
      <c r="I287" s="174"/>
      <c r="J287" s="185">
        <f>BK287</f>
        <v>0</v>
      </c>
      <c r="K287" s="171"/>
      <c r="L287" s="176"/>
      <c r="M287" s="177"/>
      <c r="N287" s="178"/>
      <c r="O287" s="178"/>
      <c r="P287" s="179">
        <f>SUM(P288:P298)</f>
        <v>0</v>
      </c>
      <c r="Q287" s="178"/>
      <c r="R287" s="179">
        <f>SUM(R288:R298)</f>
        <v>8.9999999999999998E-4</v>
      </c>
      <c r="S287" s="178"/>
      <c r="T287" s="180">
        <f>SUM(T288:T298)</f>
        <v>5.8999999999999999E-3</v>
      </c>
      <c r="AR287" s="181" t="s">
        <v>144</v>
      </c>
      <c r="AT287" s="182" t="s">
        <v>72</v>
      </c>
      <c r="AU287" s="182" t="s">
        <v>81</v>
      </c>
      <c r="AY287" s="181" t="s">
        <v>136</v>
      </c>
      <c r="BK287" s="183">
        <f>SUM(BK288:BK298)</f>
        <v>0</v>
      </c>
    </row>
    <row r="288" spans="1:65" s="2" customFormat="1" ht="24" customHeight="1">
      <c r="A288" s="32"/>
      <c r="B288" s="33"/>
      <c r="C288" s="186" t="s">
        <v>653</v>
      </c>
      <c r="D288" s="186" t="s">
        <v>139</v>
      </c>
      <c r="E288" s="187" t="s">
        <v>642</v>
      </c>
      <c r="F288" s="188" t="s">
        <v>643</v>
      </c>
      <c r="G288" s="189" t="s">
        <v>162</v>
      </c>
      <c r="H288" s="190">
        <v>1</v>
      </c>
      <c r="I288" s="191"/>
      <c r="J288" s="192">
        <f t="shared" ref="J288:J293" si="30">ROUND(I288*H288,2)</f>
        <v>0</v>
      </c>
      <c r="K288" s="193"/>
      <c r="L288" s="37"/>
      <c r="M288" s="194" t="s">
        <v>19</v>
      </c>
      <c r="N288" s="195" t="s">
        <v>45</v>
      </c>
      <c r="O288" s="62"/>
      <c r="P288" s="196">
        <f t="shared" ref="P288:P293" si="31">O288*H288</f>
        <v>0</v>
      </c>
      <c r="Q288" s="196">
        <v>0</v>
      </c>
      <c r="R288" s="196">
        <f t="shared" ref="R288:R293" si="32">Q288*H288</f>
        <v>0</v>
      </c>
      <c r="S288" s="196">
        <v>0</v>
      </c>
      <c r="T288" s="197">
        <f t="shared" ref="T288:T293" si="33">S288*H288</f>
        <v>0</v>
      </c>
      <c r="U288" s="32"/>
      <c r="V288" s="32"/>
      <c r="W288" s="32"/>
      <c r="X288" s="32"/>
      <c r="Y288" s="32"/>
      <c r="Z288" s="32"/>
      <c r="AA288" s="32"/>
      <c r="AB288" s="32"/>
      <c r="AC288" s="32"/>
      <c r="AD288" s="32"/>
      <c r="AE288" s="32"/>
      <c r="AR288" s="198" t="s">
        <v>211</v>
      </c>
      <c r="AT288" s="198" t="s">
        <v>139</v>
      </c>
      <c r="AU288" s="198" t="s">
        <v>144</v>
      </c>
      <c r="AY288" s="15" t="s">
        <v>136</v>
      </c>
      <c r="BE288" s="199">
        <f t="shared" ref="BE288:BE293" si="34">IF(N288="základní",J288,0)</f>
        <v>0</v>
      </c>
      <c r="BF288" s="199">
        <f t="shared" ref="BF288:BF293" si="35">IF(N288="snížená",J288,0)</f>
        <v>0</v>
      </c>
      <c r="BG288" s="199">
        <f t="shared" ref="BG288:BG293" si="36">IF(N288="zákl. přenesená",J288,0)</f>
        <v>0</v>
      </c>
      <c r="BH288" s="199">
        <f t="shared" ref="BH288:BH293" si="37">IF(N288="sníž. přenesená",J288,0)</f>
        <v>0</v>
      </c>
      <c r="BI288" s="199">
        <f t="shared" ref="BI288:BI293" si="38">IF(N288="nulová",J288,0)</f>
        <v>0</v>
      </c>
      <c r="BJ288" s="15" t="s">
        <v>144</v>
      </c>
      <c r="BK288" s="199">
        <f t="shared" ref="BK288:BK293" si="39">ROUND(I288*H288,2)</f>
        <v>0</v>
      </c>
      <c r="BL288" s="15" t="s">
        <v>211</v>
      </c>
      <c r="BM288" s="198" t="s">
        <v>950</v>
      </c>
    </row>
    <row r="289" spans="1:65" s="2" customFormat="1" ht="24" customHeight="1">
      <c r="A289" s="32"/>
      <c r="B289" s="33"/>
      <c r="C289" s="204" t="s">
        <v>657</v>
      </c>
      <c r="D289" s="204" t="s">
        <v>179</v>
      </c>
      <c r="E289" s="205" t="s">
        <v>646</v>
      </c>
      <c r="F289" s="206" t="s">
        <v>647</v>
      </c>
      <c r="G289" s="207" t="s">
        <v>162</v>
      </c>
      <c r="H289" s="208">
        <v>1</v>
      </c>
      <c r="I289" s="209"/>
      <c r="J289" s="210">
        <f t="shared" si="30"/>
        <v>0</v>
      </c>
      <c r="K289" s="211"/>
      <c r="L289" s="212"/>
      <c r="M289" s="213" t="s">
        <v>19</v>
      </c>
      <c r="N289" s="214" t="s">
        <v>45</v>
      </c>
      <c r="O289" s="62"/>
      <c r="P289" s="196">
        <f t="shared" si="31"/>
        <v>0</v>
      </c>
      <c r="Q289" s="196">
        <v>8.9999999999999998E-4</v>
      </c>
      <c r="R289" s="196">
        <f t="shared" si="32"/>
        <v>8.9999999999999998E-4</v>
      </c>
      <c r="S289" s="196">
        <v>0</v>
      </c>
      <c r="T289" s="197">
        <f t="shared" si="33"/>
        <v>0</v>
      </c>
      <c r="U289" s="32"/>
      <c r="V289" s="32"/>
      <c r="W289" s="32"/>
      <c r="X289" s="32"/>
      <c r="Y289" s="32"/>
      <c r="Z289" s="32"/>
      <c r="AA289" s="32"/>
      <c r="AB289" s="32"/>
      <c r="AC289" s="32"/>
      <c r="AD289" s="32"/>
      <c r="AE289" s="32"/>
      <c r="AR289" s="198" t="s">
        <v>293</v>
      </c>
      <c r="AT289" s="198" t="s">
        <v>179</v>
      </c>
      <c r="AU289" s="198" t="s">
        <v>144</v>
      </c>
      <c r="AY289" s="15" t="s">
        <v>136</v>
      </c>
      <c r="BE289" s="199">
        <f t="shared" si="34"/>
        <v>0</v>
      </c>
      <c r="BF289" s="199">
        <f t="shared" si="35"/>
        <v>0</v>
      </c>
      <c r="BG289" s="199">
        <f t="shared" si="36"/>
        <v>0</v>
      </c>
      <c r="BH289" s="199">
        <f t="shared" si="37"/>
        <v>0</v>
      </c>
      <c r="BI289" s="199">
        <f t="shared" si="38"/>
        <v>0</v>
      </c>
      <c r="BJ289" s="15" t="s">
        <v>144</v>
      </c>
      <c r="BK289" s="199">
        <f t="shared" si="39"/>
        <v>0</v>
      </c>
      <c r="BL289" s="15" t="s">
        <v>211</v>
      </c>
      <c r="BM289" s="198" t="s">
        <v>951</v>
      </c>
    </row>
    <row r="290" spans="1:65" s="2" customFormat="1" ht="24" customHeight="1">
      <c r="A290" s="32"/>
      <c r="B290" s="33"/>
      <c r="C290" s="186" t="s">
        <v>661</v>
      </c>
      <c r="D290" s="186" t="s">
        <v>139</v>
      </c>
      <c r="E290" s="187" t="s">
        <v>650</v>
      </c>
      <c r="F290" s="188" t="s">
        <v>651</v>
      </c>
      <c r="G290" s="189" t="s">
        <v>162</v>
      </c>
      <c r="H290" s="190">
        <v>1</v>
      </c>
      <c r="I290" s="191"/>
      <c r="J290" s="192">
        <f t="shared" si="30"/>
        <v>0</v>
      </c>
      <c r="K290" s="193"/>
      <c r="L290" s="37"/>
      <c r="M290" s="194" t="s">
        <v>19</v>
      </c>
      <c r="N290" s="195" t="s">
        <v>45</v>
      </c>
      <c r="O290" s="62"/>
      <c r="P290" s="196">
        <f t="shared" si="31"/>
        <v>0</v>
      </c>
      <c r="Q290" s="196">
        <v>0</v>
      </c>
      <c r="R290" s="196">
        <f t="shared" si="32"/>
        <v>0</v>
      </c>
      <c r="S290" s="196">
        <v>2E-3</v>
      </c>
      <c r="T290" s="197">
        <f t="shared" si="33"/>
        <v>2E-3</v>
      </c>
      <c r="U290" s="32"/>
      <c r="V290" s="32"/>
      <c r="W290" s="32"/>
      <c r="X290" s="32"/>
      <c r="Y290" s="32"/>
      <c r="Z290" s="32"/>
      <c r="AA290" s="32"/>
      <c r="AB290" s="32"/>
      <c r="AC290" s="32"/>
      <c r="AD290" s="32"/>
      <c r="AE290" s="32"/>
      <c r="AR290" s="198" t="s">
        <v>211</v>
      </c>
      <c r="AT290" s="198" t="s">
        <v>139</v>
      </c>
      <c r="AU290" s="198" t="s">
        <v>144</v>
      </c>
      <c r="AY290" s="15" t="s">
        <v>136</v>
      </c>
      <c r="BE290" s="199">
        <f t="shared" si="34"/>
        <v>0</v>
      </c>
      <c r="BF290" s="199">
        <f t="shared" si="35"/>
        <v>0</v>
      </c>
      <c r="BG290" s="199">
        <f t="shared" si="36"/>
        <v>0</v>
      </c>
      <c r="BH290" s="199">
        <f t="shared" si="37"/>
        <v>0</v>
      </c>
      <c r="BI290" s="199">
        <f t="shared" si="38"/>
        <v>0</v>
      </c>
      <c r="BJ290" s="15" t="s">
        <v>144</v>
      </c>
      <c r="BK290" s="199">
        <f t="shared" si="39"/>
        <v>0</v>
      </c>
      <c r="BL290" s="15" t="s">
        <v>211</v>
      </c>
      <c r="BM290" s="198" t="s">
        <v>952</v>
      </c>
    </row>
    <row r="291" spans="1:65" s="2" customFormat="1" ht="24" customHeight="1">
      <c r="A291" s="32"/>
      <c r="B291" s="33"/>
      <c r="C291" s="186" t="s">
        <v>666</v>
      </c>
      <c r="D291" s="186" t="s">
        <v>139</v>
      </c>
      <c r="E291" s="187" t="s">
        <v>654</v>
      </c>
      <c r="F291" s="188" t="s">
        <v>655</v>
      </c>
      <c r="G291" s="189" t="s">
        <v>162</v>
      </c>
      <c r="H291" s="190">
        <v>2</v>
      </c>
      <c r="I291" s="191"/>
      <c r="J291" s="192">
        <f t="shared" si="30"/>
        <v>0</v>
      </c>
      <c r="K291" s="193"/>
      <c r="L291" s="37"/>
      <c r="M291" s="194" t="s">
        <v>19</v>
      </c>
      <c r="N291" s="195" t="s">
        <v>45</v>
      </c>
      <c r="O291" s="62"/>
      <c r="P291" s="196">
        <f t="shared" si="31"/>
        <v>0</v>
      </c>
      <c r="Q291" s="196">
        <v>0</v>
      </c>
      <c r="R291" s="196">
        <f t="shared" si="32"/>
        <v>0</v>
      </c>
      <c r="S291" s="196">
        <v>0</v>
      </c>
      <c r="T291" s="197">
        <f t="shared" si="33"/>
        <v>0</v>
      </c>
      <c r="U291" s="32"/>
      <c r="V291" s="32"/>
      <c r="W291" s="32"/>
      <c r="X291" s="32"/>
      <c r="Y291" s="32"/>
      <c r="Z291" s="32"/>
      <c r="AA291" s="32"/>
      <c r="AB291" s="32"/>
      <c r="AC291" s="32"/>
      <c r="AD291" s="32"/>
      <c r="AE291" s="32"/>
      <c r="AR291" s="198" t="s">
        <v>211</v>
      </c>
      <c r="AT291" s="198" t="s">
        <v>139</v>
      </c>
      <c r="AU291" s="198" t="s">
        <v>144</v>
      </c>
      <c r="AY291" s="15" t="s">
        <v>136</v>
      </c>
      <c r="BE291" s="199">
        <f t="shared" si="34"/>
        <v>0</v>
      </c>
      <c r="BF291" s="199">
        <f t="shared" si="35"/>
        <v>0</v>
      </c>
      <c r="BG291" s="199">
        <f t="shared" si="36"/>
        <v>0</v>
      </c>
      <c r="BH291" s="199">
        <f t="shared" si="37"/>
        <v>0</v>
      </c>
      <c r="BI291" s="199">
        <f t="shared" si="38"/>
        <v>0</v>
      </c>
      <c r="BJ291" s="15" t="s">
        <v>144</v>
      </c>
      <c r="BK291" s="199">
        <f t="shared" si="39"/>
        <v>0</v>
      </c>
      <c r="BL291" s="15" t="s">
        <v>211</v>
      </c>
      <c r="BM291" s="198" t="s">
        <v>953</v>
      </c>
    </row>
    <row r="292" spans="1:65" s="2" customFormat="1" ht="24" customHeight="1">
      <c r="A292" s="32"/>
      <c r="B292" s="33"/>
      <c r="C292" s="186" t="s">
        <v>672</v>
      </c>
      <c r="D292" s="186" t="s">
        <v>139</v>
      </c>
      <c r="E292" s="187" t="s">
        <v>658</v>
      </c>
      <c r="F292" s="188" t="s">
        <v>659</v>
      </c>
      <c r="G292" s="189" t="s">
        <v>214</v>
      </c>
      <c r="H292" s="190">
        <v>5</v>
      </c>
      <c r="I292" s="191"/>
      <c r="J292" s="192">
        <f t="shared" si="30"/>
        <v>0</v>
      </c>
      <c r="K292" s="193"/>
      <c r="L292" s="37"/>
      <c r="M292" s="194" t="s">
        <v>19</v>
      </c>
      <c r="N292" s="195" t="s">
        <v>45</v>
      </c>
      <c r="O292" s="62"/>
      <c r="P292" s="196">
        <f t="shared" si="31"/>
        <v>0</v>
      </c>
      <c r="Q292" s="196">
        <v>0</v>
      </c>
      <c r="R292" s="196">
        <f t="shared" si="32"/>
        <v>0</v>
      </c>
      <c r="S292" s="196">
        <v>0</v>
      </c>
      <c r="T292" s="197">
        <f t="shared" si="33"/>
        <v>0</v>
      </c>
      <c r="U292" s="32"/>
      <c r="V292" s="32"/>
      <c r="W292" s="32"/>
      <c r="X292" s="32"/>
      <c r="Y292" s="32"/>
      <c r="Z292" s="32"/>
      <c r="AA292" s="32"/>
      <c r="AB292" s="32"/>
      <c r="AC292" s="32"/>
      <c r="AD292" s="32"/>
      <c r="AE292" s="32"/>
      <c r="AR292" s="198" t="s">
        <v>211</v>
      </c>
      <c r="AT292" s="198" t="s">
        <v>139</v>
      </c>
      <c r="AU292" s="198" t="s">
        <v>144</v>
      </c>
      <c r="AY292" s="15" t="s">
        <v>136</v>
      </c>
      <c r="BE292" s="199">
        <f t="shared" si="34"/>
        <v>0</v>
      </c>
      <c r="BF292" s="199">
        <f t="shared" si="35"/>
        <v>0</v>
      </c>
      <c r="BG292" s="199">
        <f t="shared" si="36"/>
        <v>0</v>
      </c>
      <c r="BH292" s="199">
        <f t="shared" si="37"/>
        <v>0</v>
      </c>
      <c r="BI292" s="199">
        <f t="shared" si="38"/>
        <v>0</v>
      </c>
      <c r="BJ292" s="15" t="s">
        <v>144</v>
      </c>
      <c r="BK292" s="199">
        <f t="shared" si="39"/>
        <v>0</v>
      </c>
      <c r="BL292" s="15" t="s">
        <v>211</v>
      </c>
      <c r="BM292" s="198" t="s">
        <v>954</v>
      </c>
    </row>
    <row r="293" spans="1:65" s="2" customFormat="1" ht="36" customHeight="1">
      <c r="A293" s="32"/>
      <c r="B293" s="33"/>
      <c r="C293" s="186" t="s">
        <v>677</v>
      </c>
      <c r="D293" s="186" t="s">
        <v>139</v>
      </c>
      <c r="E293" s="187" t="s">
        <v>662</v>
      </c>
      <c r="F293" s="188" t="s">
        <v>663</v>
      </c>
      <c r="G293" s="189" t="s">
        <v>214</v>
      </c>
      <c r="H293" s="190">
        <v>5</v>
      </c>
      <c r="I293" s="191"/>
      <c r="J293" s="192">
        <f t="shared" si="30"/>
        <v>0</v>
      </c>
      <c r="K293" s="193"/>
      <c r="L293" s="37"/>
      <c r="M293" s="194" t="s">
        <v>19</v>
      </c>
      <c r="N293" s="195" t="s">
        <v>45</v>
      </c>
      <c r="O293" s="62"/>
      <c r="P293" s="196">
        <f t="shared" si="31"/>
        <v>0</v>
      </c>
      <c r="Q293" s="196">
        <v>0</v>
      </c>
      <c r="R293" s="196">
        <f t="shared" si="32"/>
        <v>0</v>
      </c>
      <c r="S293" s="196">
        <v>7.7999999999999999E-4</v>
      </c>
      <c r="T293" s="197">
        <f t="shared" si="33"/>
        <v>3.8999999999999998E-3</v>
      </c>
      <c r="U293" s="32"/>
      <c r="V293" s="32"/>
      <c r="W293" s="32"/>
      <c r="X293" s="32"/>
      <c r="Y293" s="32"/>
      <c r="Z293" s="32"/>
      <c r="AA293" s="32"/>
      <c r="AB293" s="32"/>
      <c r="AC293" s="32"/>
      <c r="AD293" s="32"/>
      <c r="AE293" s="32"/>
      <c r="AR293" s="198" t="s">
        <v>211</v>
      </c>
      <c r="AT293" s="198" t="s">
        <v>139</v>
      </c>
      <c r="AU293" s="198" t="s">
        <v>144</v>
      </c>
      <c r="AY293" s="15" t="s">
        <v>136</v>
      </c>
      <c r="BE293" s="199">
        <f t="shared" si="34"/>
        <v>0</v>
      </c>
      <c r="BF293" s="199">
        <f t="shared" si="35"/>
        <v>0</v>
      </c>
      <c r="BG293" s="199">
        <f t="shared" si="36"/>
        <v>0</v>
      </c>
      <c r="BH293" s="199">
        <f t="shared" si="37"/>
        <v>0</v>
      </c>
      <c r="BI293" s="199">
        <f t="shared" si="38"/>
        <v>0</v>
      </c>
      <c r="BJ293" s="15" t="s">
        <v>144</v>
      </c>
      <c r="BK293" s="199">
        <f t="shared" si="39"/>
        <v>0</v>
      </c>
      <c r="BL293" s="15" t="s">
        <v>211</v>
      </c>
      <c r="BM293" s="198" t="s">
        <v>955</v>
      </c>
    </row>
    <row r="294" spans="1:65" s="2" customFormat="1" ht="39">
      <c r="A294" s="32"/>
      <c r="B294" s="33"/>
      <c r="C294" s="34"/>
      <c r="D294" s="200" t="s">
        <v>154</v>
      </c>
      <c r="E294" s="34"/>
      <c r="F294" s="201" t="s">
        <v>665</v>
      </c>
      <c r="G294" s="34"/>
      <c r="H294" s="34"/>
      <c r="I294" s="106"/>
      <c r="J294" s="34"/>
      <c r="K294" s="34"/>
      <c r="L294" s="37"/>
      <c r="M294" s="202"/>
      <c r="N294" s="203"/>
      <c r="O294" s="62"/>
      <c r="P294" s="62"/>
      <c r="Q294" s="62"/>
      <c r="R294" s="62"/>
      <c r="S294" s="62"/>
      <c r="T294" s="63"/>
      <c r="U294" s="32"/>
      <c r="V294" s="32"/>
      <c r="W294" s="32"/>
      <c r="X294" s="32"/>
      <c r="Y294" s="32"/>
      <c r="Z294" s="32"/>
      <c r="AA294" s="32"/>
      <c r="AB294" s="32"/>
      <c r="AC294" s="32"/>
      <c r="AD294" s="32"/>
      <c r="AE294" s="32"/>
      <c r="AT294" s="15" t="s">
        <v>154</v>
      </c>
      <c r="AU294" s="15" t="s">
        <v>144</v>
      </c>
    </row>
    <row r="295" spans="1:65" s="2" customFormat="1" ht="48" customHeight="1">
      <c r="A295" s="32"/>
      <c r="B295" s="33"/>
      <c r="C295" s="186" t="s">
        <v>682</v>
      </c>
      <c r="D295" s="186" t="s">
        <v>139</v>
      </c>
      <c r="E295" s="187" t="s">
        <v>956</v>
      </c>
      <c r="F295" s="188" t="s">
        <v>957</v>
      </c>
      <c r="G295" s="189" t="s">
        <v>240</v>
      </c>
      <c r="H295" s="190">
        <v>1E-3</v>
      </c>
      <c r="I295" s="191"/>
      <c r="J295" s="192">
        <f>ROUND(I295*H295,2)</f>
        <v>0</v>
      </c>
      <c r="K295" s="193"/>
      <c r="L295" s="37"/>
      <c r="M295" s="194" t="s">
        <v>19</v>
      </c>
      <c r="N295" s="195" t="s">
        <v>45</v>
      </c>
      <c r="O295" s="62"/>
      <c r="P295" s="196">
        <f>O295*H295</f>
        <v>0</v>
      </c>
      <c r="Q295" s="196">
        <v>0</v>
      </c>
      <c r="R295" s="196">
        <f>Q295*H295</f>
        <v>0</v>
      </c>
      <c r="S295" s="196">
        <v>0</v>
      </c>
      <c r="T295" s="197">
        <f>S295*H295</f>
        <v>0</v>
      </c>
      <c r="U295" s="32"/>
      <c r="V295" s="32"/>
      <c r="W295" s="32"/>
      <c r="X295" s="32"/>
      <c r="Y295" s="32"/>
      <c r="Z295" s="32"/>
      <c r="AA295" s="32"/>
      <c r="AB295" s="32"/>
      <c r="AC295" s="32"/>
      <c r="AD295" s="32"/>
      <c r="AE295" s="32"/>
      <c r="AR295" s="198" t="s">
        <v>211</v>
      </c>
      <c r="AT295" s="198" t="s">
        <v>139</v>
      </c>
      <c r="AU295" s="198" t="s">
        <v>144</v>
      </c>
      <c r="AY295" s="15" t="s">
        <v>136</v>
      </c>
      <c r="BE295" s="199">
        <f>IF(N295="základní",J295,0)</f>
        <v>0</v>
      </c>
      <c r="BF295" s="199">
        <f>IF(N295="snížená",J295,0)</f>
        <v>0</v>
      </c>
      <c r="BG295" s="199">
        <f>IF(N295="zákl. přenesená",J295,0)</f>
        <v>0</v>
      </c>
      <c r="BH295" s="199">
        <f>IF(N295="sníž. přenesená",J295,0)</f>
        <v>0</v>
      </c>
      <c r="BI295" s="199">
        <f>IF(N295="nulová",J295,0)</f>
        <v>0</v>
      </c>
      <c r="BJ295" s="15" t="s">
        <v>144</v>
      </c>
      <c r="BK295" s="199">
        <f>ROUND(I295*H295,2)</f>
        <v>0</v>
      </c>
      <c r="BL295" s="15" t="s">
        <v>211</v>
      </c>
      <c r="BM295" s="198" t="s">
        <v>958</v>
      </c>
    </row>
    <row r="296" spans="1:65" s="2" customFormat="1" ht="126.75">
      <c r="A296" s="32"/>
      <c r="B296" s="33"/>
      <c r="C296" s="34"/>
      <c r="D296" s="200" t="s">
        <v>154</v>
      </c>
      <c r="E296" s="34"/>
      <c r="F296" s="201" t="s">
        <v>286</v>
      </c>
      <c r="G296" s="34"/>
      <c r="H296" s="34"/>
      <c r="I296" s="106"/>
      <c r="J296" s="34"/>
      <c r="K296" s="34"/>
      <c r="L296" s="37"/>
      <c r="M296" s="202"/>
      <c r="N296" s="203"/>
      <c r="O296" s="62"/>
      <c r="P296" s="62"/>
      <c r="Q296" s="62"/>
      <c r="R296" s="62"/>
      <c r="S296" s="62"/>
      <c r="T296" s="63"/>
      <c r="U296" s="32"/>
      <c r="V296" s="32"/>
      <c r="W296" s="32"/>
      <c r="X296" s="32"/>
      <c r="Y296" s="32"/>
      <c r="Z296" s="32"/>
      <c r="AA296" s="32"/>
      <c r="AB296" s="32"/>
      <c r="AC296" s="32"/>
      <c r="AD296" s="32"/>
      <c r="AE296" s="32"/>
      <c r="AT296" s="15" t="s">
        <v>154</v>
      </c>
      <c r="AU296" s="15" t="s">
        <v>144</v>
      </c>
    </row>
    <row r="297" spans="1:65" s="2" customFormat="1" ht="48" customHeight="1">
      <c r="A297" s="32"/>
      <c r="B297" s="33"/>
      <c r="C297" s="186" t="s">
        <v>686</v>
      </c>
      <c r="D297" s="186" t="s">
        <v>139</v>
      </c>
      <c r="E297" s="187" t="s">
        <v>667</v>
      </c>
      <c r="F297" s="188" t="s">
        <v>668</v>
      </c>
      <c r="G297" s="189" t="s">
        <v>240</v>
      </c>
      <c r="H297" s="190">
        <v>1E-3</v>
      </c>
      <c r="I297" s="191"/>
      <c r="J297" s="192">
        <f>ROUND(I297*H297,2)</f>
        <v>0</v>
      </c>
      <c r="K297" s="193"/>
      <c r="L297" s="37"/>
      <c r="M297" s="194" t="s">
        <v>19</v>
      </c>
      <c r="N297" s="195" t="s">
        <v>45</v>
      </c>
      <c r="O297" s="62"/>
      <c r="P297" s="196">
        <f>O297*H297</f>
        <v>0</v>
      </c>
      <c r="Q297" s="196">
        <v>0</v>
      </c>
      <c r="R297" s="196">
        <f>Q297*H297</f>
        <v>0</v>
      </c>
      <c r="S297" s="196">
        <v>0</v>
      </c>
      <c r="T297" s="197">
        <f>S297*H297</f>
        <v>0</v>
      </c>
      <c r="U297" s="32"/>
      <c r="V297" s="32"/>
      <c r="W297" s="32"/>
      <c r="X297" s="32"/>
      <c r="Y297" s="32"/>
      <c r="Z297" s="32"/>
      <c r="AA297" s="32"/>
      <c r="AB297" s="32"/>
      <c r="AC297" s="32"/>
      <c r="AD297" s="32"/>
      <c r="AE297" s="32"/>
      <c r="AR297" s="198" t="s">
        <v>211</v>
      </c>
      <c r="AT297" s="198" t="s">
        <v>139</v>
      </c>
      <c r="AU297" s="198" t="s">
        <v>144</v>
      </c>
      <c r="AY297" s="15" t="s">
        <v>136</v>
      </c>
      <c r="BE297" s="199">
        <f>IF(N297="základní",J297,0)</f>
        <v>0</v>
      </c>
      <c r="BF297" s="199">
        <f>IF(N297="snížená",J297,0)</f>
        <v>0</v>
      </c>
      <c r="BG297" s="199">
        <f>IF(N297="zákl. přenesená",J297,0)</f>
        <v>0</v>
      </c>
      <c r="BH297" s="199">
        <f>IF(N297="sníž. přenesená",J297,0)</f>
        <v>0</v>
      </c>
      <c r="BI297" s="199">
        <f>IF(N297="nulová",J297,0)</f>
        <v>0</v>
      </c>
      <c r="BJ297" s="15" t="s">
        <v>144</v>
      </c>
      <c r="BK297" s="199">
        <f>ROUND(I297*H297,2)</f>
        <v>0</v>
      </c>
      <c r="BL297" s="15" t="s">
        <v>211</v>
      </c>
      <c r="BM297" s="198" t="s">
        <v>959</v>
      </c>
    </row>
    <row r="298" spans="1:65" s="2" customFormat="1" ht="126.75">
      <c r="A298" s="32"/>
      <c r="B298" s="33"/>
      <c r="C298" s="34"/>
      <c r="D298" s="200" t="s">
        <v>154</v>
      </c>
      <c r="E298" s="34"/>
      <c r="F298" s="201" t="s">
        <v>286</v>
      </c>
      <c r="G298" s="34"/>
      <c r="H298" s="34"/>
      <c r="I298" s="106"/>
      <c r="J298" s="34"/>
      <c r="K298" s="34"/>
      <c r="L298" s="37"/>
      <c r="M298" s="202"/>
      <c r="N298" s="203"/>
      <c r="O298" s="62"/>
      <c r="P298" s="62"/>
      <c r="Q298" s="62"/>
      <c r="R298" s="62"/>
      <c r="S298" s="62"/>
      <c r="T298" s="63"/>
      <c r="U298" s="32"/>
      <c r="V298" s="32"/>
      <c r="W298" s="32"/>
      <c r="X298" s="32"/>
      <c r="Y298" s="32"/>
      <c r="Z298" s="32"/>
      <c r="AA298" s="32"/>
      <c r="AB298" s="32"/>
      <c r="AC298" s="32"/>
      <c r="AD298" s="32"/>
      <c r="AE298" s="32"/>
      <c r="AT298" s="15" t="s">
        <v>154</v>
      </c>
      <c r="AU298" s="15" t="s">
        <v>144</v>
      </c>
    </row>
    <row r="299" spans="1:65" s="12" customFormat="1" ht="22.9" customHeight="1">
      <c r="B299" s="170"/>
      <c r="C299" s="171"/>
      <c r="D299" s="172" t="s">
        <v>72</v>
      </c>
      <c r="E299" s="184" t="s">
        <v>670</v>
      </c>
      <c r="F299" s="184" t="s">
        <v>671</v>
      </c>
      <c r="G299" s="171"/>
      <c r="H299" s="171"/>
      <c r="I299" s="174"/>
      <c r="J299" s="185">
        <f>BK299</f>
        <v>0</v>
      </c>
      <c r="K299" s="171"/>
      <c r="L299" s="176"/>
      <c r="M299" s="177"/>
      <c r="N299" s="178"/>
      <c r="O299" s="178"/>
      <c r="P299" s="179">
        <f>SUM(P300:P308)</f>
        <v>0</v>
      </c>
      <c r="Q299" s="178"/>
      <c r="R299" s="179">
        <f>SUM(R300:R308)</f>
        <v>6.343E-2</v>
      </c>
      <c r="S299" s="178"/>
      <c r="T299" s="180">
        <f>SUM(T300:T308)</f>
        <v>0</v>
      </c>
      <c r="AR299" s="181" t="s">
        <v>144</v>
      </c>
      <c r="AT299" s="182" t="s">
        <v>72</v>
      </c>
      <c r="AU299" s="182" t="s">
        <v>81</v>
      </c>
      <c r="AY299" s="181" t="s">
        <v>136</v>
      </c>
      <c r="BK299" s="183">
        <f>SUM(BK300:BK308)</f>
        <v>0</v>
      </c>
    </row>
    <row r="300" spans="1:65" s="2" customFormat="1" ht="48" customHeight="1">
      <c r="A300" s="32"/>
      <c r="B300" s="33"/>
      <c r="C300" s="186" t="s">
        <v>691</v>
      </c>
      <c r="D300" s="186" t="s">
        <v>139</v>
      </c>
      <c r="E300" s="187" t="s">
        <v>673</v>
      </c>
      <c r="F300" s="188" t="s">
        <v>674</v>
      </c>
      <c r="G300" s="189" t="s">
        <v>142</v>
      </c>
      <c r="H300" s="190">
        <v>5</v>
      </c>
      <c r="I300" s="191"/>
      <c r="J300" s="192">
        <f>ROUND(I300*H300,2)</f>
        <v>0</v>
      </c>
      <c r="K300" s="193"/>
      <c r="L300" s="37"/>
      <c r="M300" s="194" t="s">
        <v>19</v>
      </c>
      <c r="N300" s="195" t="s">
        <v>45</v>
      </c>
      <c r="O300" s="62"/>
      <c r="P300" s="196">
        <f>O300*H300</f>
        <v>0</v>
      </c>
      <c r="Q300" s="196">
        <v>1.257E-2</v>
      </c>
      <c r="R300" s="196">
        <f>Q300*H300</f>
        <v>6.2850000000000003E-2</v>
      </c>
      <c r="S300" s="196">
        <v>0</v>
      </c>
      <c r="T300" s="197">
        <f>S300*H300</f>
        <v>0</v>
      </c>
      <c r="U300" s="32"/>
      <c r="V300" s="32"/>
      <c r="W300" s="32"/>
      <c r="X300" s="32"/>
      <c r="Y300" s="32"/>
      <c r="Z300" s="32"/>
      <c r="AA300" s="32"/>
      <c r="AB300" s="32"/>
      <c r="AC300" s="32"/>
      <c r="AD300" s="32"/>
      <c r="AE300" s="32"/>
      <c r="AR300" s="198" t="s">
        <v>211</v>
      </c>
      <c r="AT300" s="198" t="s">
        <v>139</v>
      </c>
      <c r="AU300" s="198" t="s">
        <v>144</v>
      </c>
      <c r="AY300" s="15" t="s">
        <v>136</v>
      </c>
      <c r="BE300" s="199">
        <f>IF(N300="základní",J300,0)</f>
        <v>0</v>
      </c>
      <c r="BF300" s="199">
        <f>IF(N300="snížená",J300,0)</f>
        <v>0</v>
      </c>
      <c r="BG300" s="199">
        <f>IF(N300="zákl. přenesená",J300,0)</f>
        <v>0</v>
      </c>
      <c r="BH300" s="199">
        <f>IF(N300="sníž. přenesená",J300,0)</f>
        <v>0</v>
      </c>
      <c r="BI300" s="199">
        <f>IF(N300="nulová",J300,0)</f>
        <v>0</v>
      </c>
      <c r="BJ300" s="15" t="s">
        <v>144</v>
      </c>
      <c r="BK300" s="199">
        <f>ROUND(I300*H300,2)</f>
        <v>0</v>
      </c>
      <c r="BL300" s="15" t="s">
        <v>211</v>
      </c>
      <c r="BM300" s="198" t="s">
        <v>960</v>
      </c>
    </row>
    <row r="301" spans="1:65" s="2" customFormat="1" ht="117">
      <c r="A301" s="32"/>
      <c r="B301" s="33"/>
      <c r="C301" s="34"/>
      <c r="D301" s="200" t="s">
        <v>154</v>
      </c>
      <c r="E301" s="34"/>
      <c r="F301" s="201" t="s">
        <v>676</v>
      </c>
      <c r="G301" s="34"/>
      <c r="H301" s="34"/>
      <c r="I301" s="106"/>
      <c r="J301" s="34"/>
      <c r="K301" s="34"/>
      <c r="L301" s="37"/>
      <c r="M301" s="202"/>
      <c r="N301" s="203"/>
      <c r="O301" s="62"/>
      <c r="P301" s="62"/>
      <c r="Q301" s="62"/>
      <c r="R301" s="62"/>
      <c r="S301" s="62"/>
      <c r="T301" s="63"/>
      <c r="U301" s="32"/>
      <c r="V301" s="32"/>
      <c r="W301" s="32"/>
      <c r="X301" s="32"/>
      <c r="Y301" s="32"/>
      <c r="Z301" s="32"/>
      <c r="AA301" s="32"/>
      <c r="AB301" s="32"/>
      <c r="AC301" s="32"/>
      <c r="AD301" s="32"/>
      <c r="AE301" s="32"/>
      <c r="AT301" s="15" t="s">
        <v>154</v>
      </c>
      <c r="AU301" s="15" t="s">
        <v>144</v>
      </c>
    </row>
    <row r="302" spans="1:65" s="2" customFormat="1" ht="36" customHeight="1">
      <c r="A302" s="32"/>
      <c r="B302" s="33"/>
      <c r="C302" s="186" t="s">
        <v>697</v>
      </c>
      <c r="D302" s="186" t="s">
        <v>139</v>
      </c>
      <c r="E302" s="187" t="s">
        <v>678</v>
      </c>
      <c r="F302" s="188" t="s">
        <v>679</v>
      </c>
      <c r="G302" s="189" t="s">
        <v>162</v>
      </c>
      <c r="H302" s="190">
        <v>1</v>
      </c>
      <c r="I302" s="191"/>
      <c r="J302" s="192">
        <f>ROUND(I302*H302,2)</f>
        <v>0</v>
      </c>
      <c r="K302" s="193"/>
      <c r="L302" s="37"/>
      <c r="M302" s="194" t="s">
        <v>19</v>
      </c>
      <c r="N302" s="195" t="s">
        <v>45</v>
      </c>
      <c r="O302" s="62"/>
      <c r="P302" s="196">
        <f>O302*H302</f>
        <v>0</v>
      </c>
      <c r="Q302" s="196">
        <v>3.0000000000000001E-5</v>
      </c>
      <c r="R302" s="196">
        <f>Q302*H302</f>
        <v>3.0000000000000001E-5</v>
      </c>
      <c r="S302" s="196">
        <v>0</v>
      </c>
      <c r="T302" s="197">
        <f>S302*H302</f>
        <v>0</v>
      </c>
      <c r="U302" s="32"/>
      <c r="V302" s="32"/>
      <c r="W302" s="32"/>
      <c r="X302" s="32"/>
      <c r="Y302" s="32"/>
      <c r="Z302" s="32"/>
      <c r="AA302" s="32"/>
      <c r="AB302" s="32"/>
      <c r="AC302" s="32"/>
      <c r="AD302" s="32"/>
      <c r="AE302" s="32"/>
      <c r="AR302" s="198" t="s">
        <v>211</v>
      </c>
      <c r="AT302" s="198" t="s">
        <v>139</v>
      </c>
      <c r="AU302" s="198" t="s">
        <v>144</v>
      </c>
      <c r="AY302" s="15" t="s">
        <v>136</v>
      </c>
      <c r="BE302" s="199">
        <f>IF(N302="základní",J302,0)</f>
        <v>0</v>
      </c>
      <c r="BF302" s="199">
        <f>IF(N302="snížená",J302,0)</f>
        <v>0</v>
      </c>
      <c r="BG302" s="199">
        <f>IF(N302="zákl. přenesená",J302,0)</f>
        <v>0</v>
      </c>
      <c r="BH302" s="199">
        <f>IF(N302="sníž. přenesená",J302,0)</f>
        <v>0</v>
      </c>
      <c r="BI302" s="199">
        <f>IF(N302="nulová",J302,0)</f>
        <v>0</v>
      </c>
      <c r="BJ302" s="15" t="s">
        <v>144</v>
      </c>
      <c r="BK302" s="199">
        <f>ROUND(I302*H302,2)</f>
        <v>0</v>
      </c>
      <c r="BL302" s="15" t="s">
        <v>211</v>
      </c>
      <c r="BM302" s="198" t="s">
        <v>961</v>
      </c>
    </row>
    <row r="303" spans="1:65" s="2" customFormat="1" ht="97.5">
      <c r="A303" s="32"/>
      <c r="B303" s="33"/>
      <c r="C303" s="34"/>
      <c r="D303" s="200" t="s">
        <v>154</v>
      </c>
      <c r="E303" s="34"/>
      <c r="F303" s="201" t="s">
        <v>681</v>
      </c>
      <c r="G303" s="34"/>
      <c r="H303" s="34"/>
      <c r="I303" s="106"/>
      <c r="J303" s="34"/>
      <c r="K303" s="34"/>
      <c r="L303" s="37"/>
      <c r="M303" s="202"/>
      <c r="N303" s="203"/>
      <c r="O303" s="62"/>
      <c r="P303" s="62"/>
      <c r="Q303" s="62"/>
      <c r="R303" s="62"/>
      <c r="S303" s="62"/>
      <c r="T303" s="63"/>
      <c r="U303" s="32"/>
      <c r="V303" s="32"/>
      <c r="W303" s="32"/>
      <c r="X303" s="32"/>
      <c r="Y303" s="32"/>
      <c r="Z303" s="32"/>
      <c r="AA303" s="32"/>
      <c r="AB303" s="32"/>
      <c r="AC303" s="32"/>
      <c r="AD303" s="32"/>
      <c r="AE303" s="32"/>
      <c r="AT303" s="15" t="s">
        <v>154</v>
      </c>
      <c r="AU303" s="15" t="s">
        <v>144</v>
      </c>
    </row>
    <row r="304" spans="1:65" s="2" customFormat="1" ht="16.5" customHeight="1">
      <c r="A304" s="32"/>
      <c r="B304" s="33"/>
      <c r="C304" s="204" t="s">
        <v>702</v>
      </c>
      <c r="D304" s="204" t="s">
        <v>179</v>
      </c>
      <c r="E304" s="205" t="s">
        <v>683</v>
      </c>
      <c r="F304" s="206" t="s">
        <v>684</v>
      </c>
      <c r="G304" s="207" t="s">
        <v>162</v>
      </c>
      <c r="H304" s="208">
        <v>1</v>
      </c>
      <c r="I304" s="209"/>
      <c r="J304" s="210">
        <f>ROUND(I304*H304,2)</f>
        <v>0</v>
      </c>
      <c r="K304" s="211"/>
      <c r="L304" s="212"/>
      <c r="M304" s="213" t="s">
        <v>19</v>
      </c>
      <c r="N304" s="214" t="s">
        <v>45</v>
      </c>
      <c r="O304" s="62"/>
      <c r="P304" s="196">
        <f>O304*H304</f>
        <v>0</v>
      </c>
      <c r="Q304" s="196">
        <v>5.5000000000000003E-4</v>
      </c>
      <c r="R304" s="196">
        <f>Q304*H304</f>
        <v>5.5000000000000003E-4</v>
      </c>
      <c r="S304" s="196">
        <v>0</v>
      </c>
      <c r="T304" s="197">
        <f>S304*H304</f>
        <v>0</v>
      </c>
      <c r="U304" s="32"/>
      <c r="V304" s="32"/>
      <c r="W304" s="32"/>
      <c r="X304" s="32"/>
      <c r="Y304" s="32"/>
      <c r="Z304" s="32"/>
      <c r="AA304" s="32"/>
      <c r="AB304" s="32"/>
      <c r="AC304" s="32"/>
      <c r="AD304" s="32"/>
      <c r="AE304" s="32"/>
      <c r="AR304" s="198" t="s">
        <v>293</v>
      </c>
      <c r="AT304" s="198" t="s">
        <v>179</v>
      </c>
      <c r="AU304" s="198" t="s">
        <v>144</v>
      </c>
      <c r="AY304" s="15" t="s">
        <v>136</v>
      </c>
      <c r="BE304" s="199">
        <f>IF(N304="základní",J304,0)</f>
        <v>0</v>
      </c>
      <c r="BF304" s="199">
        <f>IF(N304="snížená",J304,0)</f>
        <v>0</v>
      </c>
      <c r="BG304" s="199">
        <f>IF(N304="zákl. přenesená",J304,0)</f>
        <v>0</v>
      </c>
      <c r="BH304" s="199">
        <f>IF(N304="sníž. přenesená",J304,0)</f>
        <v>0</v>
      </c>
      <c r="BI304" s="199">
        <f>IF(N304="nulová",J304,0)</f>
        <v>0</v>
      </c>
      <c r="BJ304" s="15" t="s">
        <v>144</v>
      </c>
      <c r="BK304" s="199">
        <f>ROUND(I304*H304,2)</f>
        <v>0</v>
      </c>
      <c r="BL304" s="15" t="s">
        <v>211</v>
      </c>
      <c r="BM304" s="198" t="s">
        <v>962</v>
      </c>
    </row>
    <row r="305" spans="1:65" s="2" customFormat="1" ht="60" customHeight="1">
      <c r="A305" s="32"/>
      <c r="B305" s="33"/>
      <c r="C305" s="186" t="s">
        <v>706</v>
      </c>
      <c r="D305" s="186" t="s">
        <v>139</v>
      </c>
      <c r="E305" s="187" t="s">
        <v>687</v>
      </c>
      <c r="F305" s="188" t="s">
        <v>688</v>
      </c>
      <c r="G305" s="189" t="s">
        <v>240</v>
      </c>
      <c r="H305" s="190">
        <v>6.3E-2</v>
      </c>
      <c r="I305" s="191"/>
      <c r="J305" s="192">
        <f>ROUND(I305*H305,2)</f>
        <v>0</v>
      </c>
      <c r="K305" s="193"/>
      <c r="L305" s="37"/>
      <c r="M305" s="194" t="s">
        <v>19</v>
      </c>
      <c r="N305" s="195" t="s">
        <v>45</v>
      </c>
      <c r="O305" s="62"/>
      <c r="P305" s="196">
        <f>O305*H305</f>
        <v>0</v>
      </c>
      <c r="Q305" s="196">
        <v>0</v>
      </c>
      <c r="R305" s="196">
        <f>Q305*H305</f>
        <v>0</v>
      </c>
      <c r="S305" s="196">
        <v>0</v>
      </c>
      <c r="T305" s="197">
        <f>S305*H305</f>
        <v>0</v>
      </c>
      <c r="U305" s="32"/>
      <c r="V305" s="32"/>
      <c r="W305" s="32"/>
      <c r="X305" s="32"/>
      <c r="Y305" s="32"/>
      <c r="Z305" s="32"/>
      <c r="AA305" s="32"/>
      <c r="AB305" s="32"/>
      <c r="AC305" s="32"/>
      <c r="AD305" s="32"/>
      <c r="AE305" s="32"/>
      <c r="AR305" s="198" t="s">
        <v>211</v>
      </c>
      <c r="AT305" s="198" t="s">
        <v>139</v>
      </c>
      <c r="AU305" s="198" t="s">
        <v>144</v>
      </c>
      <c r="AY305" s="15" t="s">
        <v>136</v>
      </c>
      <c r="BE305" s="199">
        <f>IF(N305="základní",J305,0)</f>
        <v>0</v>
      </c>
      <c r="BF305" s="199">
        <f>IF(N305="snížená",J305,0)</f>
        <v>0</v>
      </c>
      <c r="BG305" s="199">
        <f>IF(N305="zákl. přenesená",J305,0)</f>
        <v>0</v>
      </c>
      <c r="BH305" s="199">
        <f>IF(N305="sníž. přenesená",J305,0)</f>
        <v>0</v>
      </c>
      <c r="BI305" s="199">
        <f>IF(N305="nulová",J305,0)</f>
        <v>0</v>
      </c>
      <c r="BJ305" s="15" t="s">
        <v>144</v>
      </c>
      <c r="BK305" s="199">
        <f>ROUND(I305*H305,2)</f>
        <v>0</v>
      </c>
      <c r="BL305" s="15" t="s">
        <v>211</v>
      </c>
      <c r="BM305" s="198" t="s">
        <v>963</v>
      </c>
    </row>
    <row r="306" spans="1:65" s="2" customFormat="1" ht="146.25">
      <c r="A306" s="32"/>
      <c r="B306" s="33"/>
      <c r="C306" s="34"/>
      <c r="D306" s="200" t="s">
        <v>154</v>
      </c>
      <c r="E306" s="34"/>
      <c r="F306" s="201" t="s">
        <v>690</v>
      </c>
      <c r="G306" s="34"/>
      <c r="H306" s="34"/>
      <c r="I306" s="106"/>
      <c r="J306" s="34"/>
      <c r="K306" s="34"/>
      <c r="L306" s="37"/>
      <c r="M306" s="202"/>
      <c r="N306" s="203"/>
      <c r="O306" s="62"/>
      <c r="P306" s="62"/>
      <c r="Q306" s="62"/>
      <c r="R306" s="62"/>
      <c r="S306" s="62"/>
      <c r="T306" s="63"/>
      <c r="U306" s="32"/>
      <c r="V306" s="32"/>
      <c r="W306" s="32"/>
      <c r="X306" s="32"/>
      <c r="Y306" s="32"/>
      <c r="Z306" s="32"/>
      <c r="AA306" s="32"/>
      <c r="AB306" s="32"/>
      <c r="AC306" s="32"/>
      <c r="AD306" s="32"/>
      <c r="AE306" s="32"/>
      <c r="AT306" s="15" t="s">
        <v>154</v>
      </c>
      <c r="AU306" s="15" t="s">
        <v>144</v>
      </c>
    </row>
    <row r="307" spans="1:65" s="2" customFormat="1" ht="60" customHeight="1">
      <c r="A307" s="32"/>
      <c r="B307" s="33"/>
      <c r="C307" s="186" t="s">
        <v>710</v>
      </c>
      <c r="D307" s="186" t="s">
        <v>139</v>
      </c>
      <c r="E307" s="187" t="s">
        <v>692</v>
      </c>
      <c r="F307" s="188" t="s">
        <v>693</v>
      </c>
      <c r="G307" s="189" t="s">
        <v>240</v>
      </c>
      <c r="H307" s="190">
        <v>6.3E-2</v>
      </c>
      <c r="I307" s="191"/>
      <c r="J307" s="192">
        <f>ROUND(I307*H307,2)</f>
        <v>0</v>
      </c>
      <c r="K307" s="193"/>
      <c r="L307" s="37"/>
      <c r="M307" s="194" t="s">
        <v>19</v>
      </c>
      <c r="N307" s="195" t="s">
        <v>45</v>
      </c>
      <c r="O307" s="62"/>
      <c r="P307" s="196">
        <f>O307*H307</f>
        <v>0</v>
      </c>
      <c r="Q307" s="196">
        <v>0</v>
      </c>
      <c r="R307" s="196">
        <f>Q307*H307</f>
        <v>0</v>
      </c>
      <c r="S307" s="196">
        <v>0</v>
      </c>
      <c r="T307" s="197">
        <f>S307*H307</f>
        <v>0</v>
      </c>
      <c r="U307" s="32"/>
      <c r="V307" s="32"/>
      <c r="W307" s="32"/>
      <c r="X307" s="32"/>
      <c r="Y307" s="32"/>
      <c r="Z307" s="32"/>
      <c r="AA307" s="32"/>
      <c r="AB307" s="32"/>
      <c r="AC307" s="32"/>
      <c r="AD307" s="32"/>
      <c r="AE307" s="32"/>
      <c r="AR307" s="198" t="s">
        <v>211</v>
      </c>
      <c r="AT307" s="198" t="s">
        <v>139</v>
      </c>
      <c r="AU307" s="198" t="s">
        <v>144</v>
      </c>
      <c r="AY307" s="15" t="s">
        <v>136</v>
      </c>
      <c r="BE307" s="199">
        <f>IF(N307="základní",J307,0)</f>
        <v>0</v>
      </c>
      <c r="BF307" s="199">
        <f>IF(N307="snížená",J307,0)</f>
        <v>0</v>
      </c>
      <c r="BG307" s="199">
        <f>IF(N307="zákl. přenesená",J307,0)</f>
        <v>0</v>
      </c>
      <c r="BH307" s="199">
        <f>IF(N307="sníž. přenesená",J307,0)</f>
        <v>0</v>
      </c>
      <c r="BI307" s="199">
        <f>IF(N307="nulová",J307,0)</f>
        <v>0</v>
      </c>
      <c r="BJ307" s="15" t="s">
        <v>144</v>
      </c>
      <c r="BK307" s="199">
        <f>ROUND(I307*H307,2)</f>
        <v>0</v>
      </c>
      <c r="BL307" s="15" t="s">
        <v>211</v>
      </c>
      <c r="BM307" s="198" t="s">
        <v>964</v>
      </c>
    </row>
    <row r="308" spans="1:65" s="2" customFormat="1" ht="146.25">
      <c r="A308" s="32"/>
      <c r="B308" s="33"/>
      <c r="C308" s="34"/>
      <c r="D308" s="200" t="s">
        <v>154</v>
      </c>
      <c r="E308" s="34"/>
      <c r="F308" s="201" t="s">
        <v>690</v>
      </c>
      <c r="G308" s="34"/>
      <c r="H308" s="34"/>
      <c r="I308" s="106"/>
      <c r="J308" s="34"/>
      <c r="K308" s="34"/>
      <c r="L308" s="37"/>
      <c r="M308" s="202"/>
      <c r="N308" s="203"/>
      <c r="O308" s="62"/>
      <c r="P308" s="62"/>
      <c r="Q308" s="62"/>
      <c r="R308" s="62"/>
      <c r="S308" s="62"/>
      <c r="T308" s="63"/>
      <c r="U308" s="32"/>
      <c r="V308" s="32"/>
      <c r="W308" s="32"/>
      <c r="X308" s="32"/>
      <c r="Y308" s="32"/>
      <c r="Z308" s="32"/>
      <c r="AA308" s="32"/>
      <c r="AB308" s="32"/>
      <c r="AC308" s="32"/>
      <c r="AD308" s="32"/>
      <c r="AE308" s="32"/>
      <c r="AT308" s="15" t="s">
        <v>154</v>
      </c>
      <c r="AU308" s="15" t="s">
        <v>144</v>
      </c>
    </row>
    <row r="309" spans="1:65" s="12" customFormat="1" ht="22.9" customHeight="1">
      <c r="B309" s="170"/>
      <c r="C309" s="171"/>
      <c r="D309" s="172" t="s">
        <v>72</v>
      </c>
      <c r="E309" s="184" t="s">
        <v>695</v>
      </c>
      <c r="F309" s="184" t="s">
        <v>696</v>
      </c>
      <c r="G309" s="171"/>
      <c r="H309" s="171"/>
      <c r="I309" s="174"/>
      <c r="J309" s="185">
        <f>BK309</f>
        <v>0</v>
      </c>
      <c r="K309" s="171"/>
      <c r="L309" s="176"/>
      <c r="M309" s="177"/>
      <c r="N309" s="178"/>
      <c r="O309" s="178"/>
      <c r="P309" s="179">
        <f>SUM(P310:P319)</f>
        <v>0</v>
      </c>
      <c r="Q309" s="178"/>
      <c r="R309" s="179">
        <f>SUM(R310:R319)</f>
        <v>1.7580000000000002E-2</v>
      </c>
      <c r="S309" s="178"/>
      <c r="T309" s="180">
        <f>SUM(T310:T319)</f>
        <v>4.8000000000000001E-2</v>
      </c>
      <c r="AR309" s="181" t="s">
        <v>144</v>
      </c>
      <c r="AT309" s="182" t="s">
        <v>72</v>
      </c>
      <c r="AU309" s="182" t="s">
        <v>81</v>
      </c>
      <c r="AY309" s="181" t="s">
        <v>136</v>
      </c>
      <c r="BK309" s="183">
        <f>SUM(BK310:BK319)</f>
        <v>0</v>
      </c>
    </row>
    <row r="310" spans="1:65" s="2" customFormat="1" ht="36" customHeight="1">
      <c r="A310" s="32"/>
      <c r="B310" s="33"/>
      <c r="C310" s="186" t="s">
        <v>715</v>
      </c>
      <c r="D310" s="186" t="s">
        <v>139</v>
      </c>
      <c r="E310" s="187" t="s">
        <v>698</v>
      </c>
      <c r="F310" s="188" t="s">
        <v>699</v>
      </c>
      <c r="G310" s="189" t="s">
        <v>162</v>
      </c>
      <c r="H310" s="190">
        <v>1</v>
      </c>
      <c r="I310" s="191"/>
      <c r="J310" s="192">
        <f>ROUND(I310*H310,2)</f>
        <v>0</v>
      </c>
      <c r="K310" s="193"/>
      <c r="L310" s="37"/>
      <c r="M310" s="194" t="s">
        <v>19</v>
      </c>
      <c r="N310" s="195" t="s">
        <v>45</v>
      </c>
      <c r="O310" s="62"/>
      <c r="P310" s="196">
        <f>O310*H310</f>
        <v>0</v>
      </c>
      <c r="Q310" s="196">
        <v>0</v>
      </c>
      <c r="R310" s="196">
        <f>Q310*H310</f>
        <v>0</v>
      </c>
      <c r="S310" s="196">
        <v>0</v>
      </c>
      <c r="T310" s="197">
        <f>S310*H310</f>
        <v>0</v>
      </c>
      <c r="U310" s="32"/>
      <c r="V310" s="32"/>
      <c r="W310" s="32"/>
      <c r="X310" s="32"/>
      <c r="Y310" s="32"/>
      <c r="Z310" s="32"/>
      <c r="AA310" s="32"/>
      <c r="AB310" s="32"/>
      <c r="AC310" s="32"/>
      <c r="AD310" s="32"/>
      <c r="AE310" s="32"/>
      <c r="AR310" s="198" t="s">
        <v>211</v>
      </c>
      <c r="AT310" s="198" t="s">
        <v>139</v>
      </c>
      <c r="AU310" s="198" t="s">
        <v>144</v>
      </c>
      <c r="AY310" s="15" t="s">
        <v>136</v>
      </c>
      <c r="BE310" s="199">
        <f>IF(N310="základní",J310,0)</f>
        <v>0</v>
      </c>
      <c r="BF310" s="199">
        <f>IF(N310="snížená",J310,0)</f>
        <v>0</v>
      </c>
      <c r="BG310" s="199">
        <f>IF(N310="zákl. přenesená",J310,0)</f>
        <v>0</v>
      </c>
      <c r="BH310" s="199">
        <f>IF(N310="sníž. přenesená",J310,0)</f>
        <v>0</v>
      </c>
      <c r="BI310" s="199">
        <f>IF(N310="nulová",J310,0)</f>
        <v>0</v>
      </c>
      <c r="BJ310" s="15" t="s">
        <v>144</v>
      </c>
      <c r="BK310" s="199">
        <f>ROUND(I310*H310,2)</f>
        <v>0</v>
      </c>
      <c r="BL310" s="15" t="s">
        <v>211</v>
      </c>
      <c r="BM310" s="198" t="s">
        <v>965</v>
      </c>
    </row>
    <row r="311" spans="1:65" s="2" customFormat="1" ht="165.75">
      <c r="A311" s="32"/>
      <c r="B311" s="33"/>
      <c r="C311" s="34"/>
      <c r="D311" s="200" t="s">
        <v>154</v>
      </c>
      <c r="E311" s="34"/>
      <c r="F311" s="201" t="s">
        <v>701</v>
      </c>
      <c r="G311" s="34"/>
      <c r="H311" s="34"/>
      <c r="I311" s="106"/>
      <c r="J311" s="34"/>
      <c r="K311" s="34"/>
      <c r="L311" s="37"/>
      <c r="M311" s="202"/>
      <c r="N311" s="203"/>
      <c r="O311" s="62"/>
      <c r="P311" s="62"/>
      <c r="Q311" s="62"/>
      <c r="R311" s="62"/>
      <c r="S311" s="62"/>
      <c r="T311" s="63"/>
      <c r="U311" s="32"/>
      <c r="V311" s="32"/>
      <c r="W311" s="32"/>
      <c r="X311" s="32"/>
      <c r="Y311" s="32"/>
      <c r="Z311" s="32"/>
      <c r="AA311" s="32"/>
      <c r="AB311" s="32"/>
      <c r="AC311" s="32"/>
      <c r="AD311" s="32"/>
      <c r="AE311" s="32"/>
      <c r="AT311" s="15" t="s">
        <v>154</v>
      </c>
      <c r="AU311" s="15" t="s">
        <v>144</v>
      </c>
    </row>
    <row r="312" spans="1:65" s="2" customFormat="1" ht="16.5" customHeight="1">
      <c r="A312" s="32"/>
      <c r="B312" s="33"/>
      <c r="C312" s="204" t="s">
        <v>720</v>
      </c>
      <c r="D312" s="204" t="s">
        <v>179</v>
      </c>
      <c r="E312" s="205" t="s">
        <v>703</v>
      </c>
      <c r="F312" s="206" t="s">
        <v>704</v>
      </c>
      <c r="G312" s="207" t="s">
        <v>162</v>
      </c>
      <c r="H312" s="208">
        <v>1</v>
      </c>
      <c r="I312" s="209"/>
      <c r="J312" s="210">
        <f>ROUND(I312*H312,2)</f>
        <v>0</v>
      </c>
      <c r="K312" s="211"/>
      <c r="L312" s="212"/>
      <c r="M312" s="213" t="s">
        <v>19</v>
      </c>
      <c r="N312" s="214" t="s">
        <v>45</v>
      </c>
      <c r="O312" s="62"/>
      <c r="P312" s="196">
        <f>O312*H312</f>
        <v>0</v>
      </c>
      <c r="Q312" s="196">
        <v>1.7500000000000002E-2</v>
      </c>
      <c r="R312" s="196">
        <f>Q312*H312</f>
        <v>1.7500000000000002E-2</v>
      </c>
      <c r="S312" s="196">
        <v>0</v>
      </c>
      <c r="T312" s="197">
        <f>S312*H312</f>
        <v>0</v>
      </c>
      <c r="U312" s="32"/>
      <c r="V312" s="32"/>
      <c r="W312" s="32"/>
      <c r="X312" s="32"/>
      <c r="Y312" s="32"/>
      <c r="Z312" s="32"/>
      <c r="AA312" s="32"/>
      <c r="AB312" s="32"/>
      <c r="AC312" s="32"/>
      <c r="AD312" s="32"/>
      <c r="AE312" s="32"/>
      <c r="AR312" s="198" t="s">
        <v>293</v>
      </c>
      <c r="AT312" s="198" t="s">
        <v>179</v>
      </c>
      <c r="AU312" s="198" t="s">
        <v>144</v>
      </c>
      <c r="AY312" s="15" t="s">
        <v>136</v>
      </c>
      <c r="BE312" s="199">
        <f>IF(N312="základní",J312,0)</f>
        <v>0</v>
      </c>
      <c r="BF312" s="199">
        <f>IF(N312="snížená",J312,0)</f>
        <v>0</v>
      </c>
      <c r="BG312" s="199">
        <f>IF(N312="zákl. přenesená",J312,0)</f>
        <v>0</v>
      </c>
      <c r="BH312" s="199">
        <f>IF(N312="sníž. přenesená",J312,0)</f>
        <v>0</v>
      </c>
      <c r="BI312" s="199">
        <f>IF(N312="nulová",J312,0)</f>
        <v>0</v>
      </c>
      <c r="BJ312" s="15" t="s">
        <v>144</v>
      </c>
      <c r="BK312" s="199">
        <f>ROUND(I312*H312,2)</f>
        <v>0</v>
      </c>
      <c r="BL312" s="15" t="s">
        <v>211</v>
      </c>
      <c r="BM312" s="198" t="s">
        <v>966</v>
      </c>
    </row>
    <row r="313" spans="1:65" s="2" customFormat="1" ht="16.5" customHeight="1">
      <c r="A313" s="32"/>
      <c r="B313" s="33"/>
      <c r="C313" s="204" t="s">
        <v>726</v>
      </c>
      <c r="D313" s="204" t="s">
        <v>179</v>
      </c>
      <c r="E313" s="205" t="s">
        <v>707</v>
      </c>
      <c r="F313" s="206" t="s">
        <v>708</v>
      </c>
      <c r="G313" s="207" t="s">
        <v>162</v>
      </c>
      <c r="H313" s="208">
        <v>1</v>
      </c>
      <c r="I313" s="209"/>
      <c r="J313" s="210">
        <f>ROUND(I313*H313,2)</f>
        <v>0</v>
      </c>
      <c r="K313" s="211"/>
      <c r="L313" s="212"/>
      <c r="M313" s="213" t="s">
        <v>19</v>
      </c>
      <c r="N313" s="214" t="s">
        <v>45</v>
      </c>
      <c r="O313" s="62"/>
      <c r="P313" s="196">
        <f>O313*H313</f>
        <v>0</v>
      </c>
      <c r="Q313" s="196">
        <v>8.0000000000000007E-5</v>
      </c>
      <c r="R313" s="196">
        <f>Q313*H313</f>
        <v>8.0000000000000007E-5</v>
      </c>
      <c r="S313" s="196">
        <v>0</v>
      </c>
      <c r="T313" s="197">
        <f>S313*H313</f>
        <v>0</v>
      </c>
      <c r="U313" s="32"/>
      <c r="V313" s="32"/>
      <c r="W313" s="32"/>
      <c r="X313" s="32"/>
      <c r="Y313" s="32"/>
      <c r="Z313" s="32"/>
      <c r="AA313" s="32"/>
      <c r="AB313" s="32"/>
      <c r="AC313" s="32"/>
      <c r="AD313" s="32"/>
      <c r="AE313" s="32"/>
      <c r="AR313" s="198" t="s">
        <v>293</v>
      </c>
      <c r="AT313" s="198" t="s">
        <v>179</v>
      </c>
      <c r="AU313" s="198" t="s">
        <v>144</v>
      </c>
      <c r="AY313" s="15" t="s">
        <v>136</v>
      </c>
      <c r="BE313" s="199">
        <f>IF(N313="základní",J313,0)</f>
        <v>0</v>
      </c>
      <c r="BF313" s="199">
        <f>IF(N313="snížená",J313,0)</f>
        <v>0</v>
      </c>
      <c r="BG313" s="199">
        <f>IF(N313="zákl. přenesená",J313,0)</f>
        <v>0</v>
      </c>
      <c r="BH313" s="199">
        <f>IF(N313="sníž. přenesená",J313,0)</f>
        <v>0</v>
      </c>
      <c r="BI313" s="199">
        <f>IF(N313="nulová",J313,0)</f>
        <v>0</v>
      </c>
      <c r="BJ313" s="15" t="s">
        <v>144</v>
      </c>
      <c r="BK313" s="199">
        <f>ROUND(I313*H313,2)</f>
        <v>0</v>
      </c>
      <c r="BL313" s="15" t="s">
        <v>211</v>
      </c>
      <c r="BM313" s="198" t="s">
        <v>967</v>
      </c>
    </row>
    <row r="314" spans="1:65" s="2" customFormat="1" ht="48" customHeight="1">
      <c r="A314" s="32"/>
      <c r="B314" s="33"/>
      <c r="C314" s="186" t="s">
        <v>730</v>
      </c>
      <c r="D314" s="186" t="s">
        <v>139</v>
      </c>
      <c r="E314" s="187" t="s">
        <v>711</v>
      </c>
      <c r="F314" s="188" t="s">
        <v>712</v>
      </c>
      <c r="G314" s="189" t="s">
        <v>162</v>
      </c>
      <c r="H314" s="190">
        <v>2</v>
      </c>
      <c r="I314" s="191"/>
      <c r="J314" s="192">
        <f>ROUND(I314*H314,2)</f>
        <v>0</v>
      </c>
      <c r="K314" s="193"/>
      <c r="L314" s="37"/>
      <c r="M314" s="194" t="s">
        <v>19</v>
      </c>
      <c r="N314" s="195" t="s">
        <v>45</v>
      </c>
      <c r="O314" s="62"/>
      <c r="P314" s="196">
        <f>O314*H314</f>
        <v>0</v>
      </c>
      <c r="Q314" s="196">
        <v>0</v>
      </c>
      <c r="R314" s="196">
        <f>Q314*H314</f>
        <v>0</v>
      </c>
      <c r="S314" s="196">
        <v>2.4E-2</v>
      </c>
      <c r="T314" s="197">
        <f>S314*H314</f>
        <v>4.8000000000000001E-2</v>
      </c>
      <c r="U314" s="32"/>
      <c r="V314" s="32"/>
      <c r="W314" s="32"/>
      <c r="X314" s="32"/>
      <c r="Y314" s="32"/>
      <c r="Z314" s="32"/>
      <c r="AA314" s="32"/>
      <c r="AB314" s="32"/>
      <c r="AC314" s="32"/>
      <c r="AD314" s="32"/>
      <c r="AE314" s="32"/>
      <c r="AR314" s="198" t="s">
        <v>211</v>
      </c>
      <c r="AT314" s="198" t="s">
        <v>139</v>
      </c>
      <c r="AU314" s="198" t="s">
        <v>144</v>
      </c>
      <c r="AY314" s="15" t="s">
        <v>136</v>
      </c>
      <c r="BE314" s="199">
        <f>IF(N314="základní",J314,0)</f>
        <v>0</v>
      </c>
      <c r="BF314" s="199">
        <f>IF(N314="snížená",J314,0)</f>
        <v>0</v>
      </c>
      <c r="BG314" s="199">
        <f>IF(N314="zákl. přenesená",J314,0)</f>
        <v>0</v>
      </c>
      <c r="BH314" s="199">
        <f>IF(N314="sníž. přenesená",J314,0)</f>
        <v>0</v>
      </c>
      <c r="BI314" s="199">
        <f>IF(N314="nulová",J314,0)</f>
        <v>0</v>
      </c>
      <c r="BJ314" s="15" t="s">
        <v>144</v>
      </c>
      <c r="BK314" s="199">
        <f>ROUND(I314*H314,2)</f>
        <v>0</v>
      </c>
      <c r="BL314" s="15" t="s">
        <v>211</v>
      </c>
      <c r="BM314" s="198" t="s">
        <v>968</v>
      </c>
    </row>
    <row r="315" spans="1:65" s="2" customFormat="1" ht="39">
      <c r="A315" s="32"/>
      <c r="B315" s="33"/>
      <c r="C315" s="34"/>
      <c r="D315" s="200" t="s">
        <v>154</v>
      </c>
      <c r="E315" s="34"/>
      <c r="F315" s="201" t="s">
        <v>714</v>
      </c>
      <c r="G315" s="34"/>
      <c r="H315" s="34"/>
      <c r="I315" s="106"/>
      <c r="J315" s="34"/>
      <c r="K315" s="34"/>
      <c r="L315" s="37"/>
      <c r="M315" s="202"/>
      <c r="N315" s="203"/>
      <c r="O315" s="62"/>
      <c r="P315" s="62"/>
      <c r="Q315" s="62"/>
      <c r="R315" s="62"/>
      <c r="S315" s="62"/>
      <c r="T315" s="63"/>
      <c r="U315" s="32"/>
      <c r="V315" s="32"/>
      <c r="W315" s="32"/>
      <c r="X315" s="32"/>
      <c r="Y315" s="32"/>
      <c r="Z315" s="32"/>
      <c r="AA315" s="32"/>
      <c r="AB315" s="32"/>
      <c r="AC315" s="32"/>
      <c r="AD315" s="32"/>
      <c r="AE315" s="32"/>
      <c r="AT315" s="15" t="s">
        <v>154</v>
      </c>
      <c r="AU315" s="15" t="s">
        <v>144</v>
      </c>
    </row>
    <row r="316" spans="1:65" s="2" customFormat="1" ht="48" customHeight="1">
      <c r="A316" s="32"/>
      <c r="B316" s="33"/>
      <c r="C316" s="186" t="s">
        <v>734</v>
      </c>
      <c r="D316" s="186" t="s">
        <v>139</v>
      </c>
      <c r="E316" s="187" t="s">
        <v>716</v>
      </c>
      <c r="F316" s="188" t="s">
        <v>717</v>
      </c>
      <c r="G316" s="189" t="s">
        <v>240</v>
      </c>
      <c r="H316" s="190">
        <v>1.7999999999999999E-2</v>
      </c>
      <c r="I316" s="191"/>
      <c r="J316" s="192">
        <f>ROUND(I316*H316,2)</f>
        <v>0</v>
      </c>
      <c r="K316" s="193"/>
      <c r="L316" s="37"/>
      <c r="M316" s="194" t="s">
        <v>19</v>
      </c>
      <c r="N316" s="195" t="s">
        <v>45</v>
      </c>
      <c r="O316" s="62"/>
      <c r="P316" s="196">
        <f>O316*H316</f>
        <v>0</v>
      </c>
      <c r="Q316" s="196">
        <v>0</v>
      </c>
      <c r="R316" s="196">
        <f>Q316*H316</f>
        <v>0</v>
      </c>
      <c r="S316" s="196">
        <v>0</v>
      </c>
      <c r="T316" s="197">
        <f>S316*H316</f>
        <v>0</v>
      </c>
      <c r="U316" s="32"/>
      <c r="V316" s="32"/>
      <c r="W316" s="32"/>
      <c r="X316" s="32"/>
      <c r="Y316" s="32"/>
      <c r="Z316" s="32"/>
      <c r="AA316" s="32"/>
      <c r="AB316" s="32"/>
      <c r="AC316" s="32"/>
      <c r="AD316" s="32"/>
      <c r="AE316" s="32"/>
      <c r="AR316" s="198" t="s">
        <v>211</v>
      </c>
      <c r="AT316" s="198" t="s">
        <v>139</v>
      </c>
      <c r="AU316" s="198" t="s">
        <v>144</v>
      </c>
      <c r="AY316" s="15" t="s">
        <v>136</v>
      </c>
      <c r="BE316" s="199">
        <f>IF(N316="základní",J316,0)</f>
        <v>0</v>
      </c>
      <c r="BF316" s="199">
        <f>IF(N316="snížená",J316,0)</f>
        <v>0</v>
      </c>
      <c r="BG316" s="199">
        <f>IF(N316="zákl. přenesená",J316,0)</f>
        <v>0</v>
      </c>
      <c r="BH316" s="199">
        <f>IF(N316="sníž. přenesená",J316,0)</f>
        <v>0</v>
      </c>
      <c r="BI316" s="199">
        <f>IF(N316="nulová",J316,0)</f>
        <v>0</v>
      </c>
      <c r="BJ316" s="15" t="s">
        <v>144</v>
      </c>
      <c r="BK316" s="199">
        <f>ROUND(I316*H316,2)</f>
        <v>0</v>
      </c>
      <c r="BL316" s="15" t="s">
        <v>211</v>
      </c>
      <c r="BM316" s="198" t="s">
        <v>969</v>
      </c>
    </row>
    <row r="317" spans="1:65" s="2" customFormat="1" ht="126.75">
      <c r="A317" s="32"/>
      <c r="B317" s="33"/>
      <c r="C317" s="34"/>
      <c r="D317" s="200" t="s">
        <v>154</v>
      </c>
      <c r="E317" s="34"/>
      <c r="F317" s="201" t="s">
        <v>719</v>
      </c>
      <c r="G317" s="34"/>
      <c r="H317" s="34"/>
      <c r="I317" s="106"/>
      <c r="J317" s="34"/>
      <c r="K317" s="34"/>
      <c r="L317" s="37"/>
      <c r="M317" s="202"/>
      <c r="N317" s="203"/>
      <c r="O317" s="62"/>
      <c r="P317" s="62"/>
      <c r="Q317" s="62"/>
      <c r="R317" s="62"/>
      <c r="S317" s="62"/>
      <c r="T317" s="63"/>
      <c r="U317" s="32"/>
      <c r="V317" s="32"/>
      <c r="W317" s="32"/>
      <c r="X317" s="32"/>
      <c r="Y317" s="32"/>
      <c r="Z317" s="32"/>
      <c r="AA317" s="32"/>
      <c r="AB317" s="32"/>
      <c r="AC317" s="32"/>
      <c r="AD317" s="32"/>
      <c r="AE317" s="32"/>
      <c r="AT317" s="15" t="s">
        <v>154</v>
      </c>
      <c r="AU317" s="15" t="s">
        <v>144</v>
      </c>
    </row>
    <row r="318" spans="1:65" s="2" customFormat="1" ht="48" customHeight="1">
      <c r="A318" s="32"/>
      <c r="B318" s="33"/>
      <c r="C318" s="186" t="s">
        <v>739</v>
      </c>
      <c r="D318" s="186" t="s">
        <v>139</v>
      </c>
      <c r="E318" s="187" t="s">
        <v>721</v>
      </c>
      <c r="F318" s="188" t="s">
        <v>722</v>
      </c>
      <c r="G318" s="189" t="s">
        <v>240</v>
      </c>
      <c r="H318" s="190">
        <v>1.7999999999999999E-2</v>
      </c>
      <c r="I318" s="191"/>
      <c r="J318" s="192">
        <f>ROUND(I318*H318,2)</f>
        <v>0</v>
      </c>
      <c r="K318" s="193"/>
      <c r="L318" s="37"/>
      <c r="M318" s="194" t="s">
        <v>19</v>
      </c>
      <c r="N318" s="195" t="s">
        <v>45</v>
      </c>
      <c r="O318" s="62"/>
      <c r="P318" s="196">
        <f>O318*H318</f>
        <v>0</v>
      </c>
      <c r="Q318" s="196">
        <v>0</v>
      </c>
      <c r="R318" s="196">
        <f>Q318*H318</f>
        <v>0</v>
      </c>
      <c r="S318" s="196">
        <v>0</v>
      </c>
      <c r="T318" s="197">
        <f>S318*H318</f>
        <v>0</v>
      </c>
      <c r="U318" s="32"/>
      <c r="V318" s="32"/>
      <c r="W318" s="32"/>
      <c r="X318" s="32"/>
      <c r="Y318" s="32"/>
      <c r="Z318" s="32"/>
      <c r="AA318" s="32"/>
      <c r="AB318" s="32"/>
      <c r="AC318" s="32"/>
      <c r="AD318" s="32"/>
      <c r="AE318" s="32"/>
      <c r="AR318" s="198" t="s">
        <v>211</v>
      </c>
      <c r="AT318" s="198" t="s">
        <v>139</v>
      </c>
      <c r="AU318" s="198" t="s">
        <v>144</v>
      </c>
      <c r="AY318" s="15" t="s">
        <v>136</v>
      </c>
      <c r="BE318" s="199">
        <f>IF(N318="základní",J318,0)</f>
        <v>0</v>
      </c>
      <c r="BF318" s="199">
        <f>IF(N318="snížená",J318,0)</f>
        <v>0</v>
      </c>
      <c r="BG318" s="199">
        <f>IF(N318="zákl. přenesená",J318,0)</f>
        <v>0</v>
      </c>
      <c r="BH318" s="199">
        <f>IF(N318="sníž. přenesená",J318,0)</f>
        <v>0</v>
      </c>
      <c r="BI318" s="199">
        <f>IF(N318="nulová",J318,0)</f>
        <v>0</v>
      </c>
      <c r="BJ318" s="15" t="s">
        <v>144</v>
      </c>
      <c r="BK318" s="199">
        <f>ROUND(I318*H318,2)</f>
        <v>0</v>
      </c>
      <c r="BL318" s="15" t="s">
        <v>211</v>
      </c>
      <c r="BM318" s="198" t="s">
        <v>970</v>
      </c>
    </row>
    <row r="319" spans="1:65" s="2" customFormat="1" ht="126.75">
      <c r="A319" s="32"/>
      <c r="B319" s="33"/>
      <c r="C319" s="34"/>
      <c r="D319" s="200" t="s">
        <v>154</v>
      </c>
      <c r="E319" s="34"/>
      <c r="F319" s="201" t="s">
        <v>719</v>
      </c>
      <c r="G319" s="34"/>
      <c r="H319" s="34"/>
      <c r="I319" s="106"/>
      <c r="J319" s="34"/>
      <c r="K319" s="34"/>
      <c r="L319" s="37"/>
      <c r="M319" s="202"/>
      <c r="N319" s="203"/>
      <c r="O319" s="62"/>
      <c r="P319" s="62"/>
      <c r="Q319" s="62"/>
      <c r="R319" s="62"/>
      <c r="S319" s="62"/>
      <c r="T319" s="63"/>
      <c r="U319" s="32"/>
      <c r="V319" s="32"/>
      <c r="W319" s="32"/>
      <c r="X319" s="32"/>
      <c r="Y319" s="32"/>
      <c r="Z319" s="32"/>
      <c r="AA319" s="32"/>
      <c r="AB319" s="32"/>
      <c r="AC319" s="32"/>
      <c r="AD319" s="32"/>
      <c r="AE319" s="32"/>
      <c r="AT319" s="15" t="s">
        <v>154</v>
      </c>
      <c r="AU319" s="15" t="s">
        <v>144</v>
      </c>
    </row>
    <row r="320" spans="1:65" s="12" customFormat="1" ht="22.9" customHeight="1">
      <c r="B320" s="170"/>
      <c r="C320" s="171"/>
      <c r="D320" s="172" t="s">
        <v>72</v>
      </c>
      <c r="E320" s="184" t="s">
        <v>724</v>
      </c>
      <c r="F320" s="184" t="s">
        <v>725</v>
      </c>
      <c r="G320" s="171"/>
      <c r="H320" s="171"/>
      <c r="I320" s="174"/>
      <c r="J320" s="185">
        <f>BK320</f>
        <v>0</v>
      </c>
      <c r="K320" s="171"/>
      <c r="L320" s="176"/>
      <c r="M320" s="177"/>
      <c r="N320" s="178"/>
      <c r="O320" s="178"/>
      <c r="P320" s="179">
        <f>SUM(P321:P334)</f>
        <v>0</v>
      </c>
      <c r="Q320" s="178"/>
      <c r="R320" s="179">
        <f>SUM(R321:R334)</f>
        <v>0.27497500000000008</v>
      </c>
      <c r="S320" s="178"/>
      <c r="T320" s="180">
        <f>SUM(T321:T334)</f>
        <v>0</v>
      </c>
      <c r="AR320" s="181" t="s">
        <v>144</v>
      </c>
      <c r="AT320" s="182" t="s">
        <v>72</v>
      </c>
      <c r="AU320" s="182" t="s">
        <v>81</v>
      </c>
      <c r="AY320" s="181" t="s">
        <v>136</v>
      </c>
      <c r="BK320" s="183">
        <f>SUM(BK321:BK334)</f>
        <v>0</v>
      </c>
    </row>
    <row r="321" spans="1:65" s="2" customFormat="1" ht="36" customHeight="1">
      <c r="A321" s="32"/>
      <c r="B321" s="33"/>
      <c r="C321" s="186" t="s">
        <v>743</v>
      </c>
      <c r="D321" s="186" t="s">
        <v>139</v>
      </c>
      <c r="E321" s="187" t="s">
        <v>727</v>
      </c>
      <c r="F321" s="188" t="s">
        <v>728</v>
      </c>
      <c r="G321" s="189" t="s">
        <v>142</v>
      </c>
      <c r="H321" s="190">
        <v>11</v>
      </c>
      <c r="I321" s="191"/>
      <c r="J321" s="192">
        <f>ROUND(I321*H321,2)</f>
        <v>0</v>
      </c>
      <c r="K321" s="193"/>
      <c r="L321" s="37"/>
      <c r="M321" s="194" t="s">
        <v>19</v>
      </c>
      <c r="N321" s="195" t="s">
        <v>45</v>
      </c>
      <c r="O321" s="62"/>
      <c r="P321" s="196">
        <f>O321*H321</f>
        <v>0</v>
      </c>
      <c r="Q321" s="196">
        <v>3.6700000000000001E-3</v>
      </c>
      <c r="R321" s="196">
        <f>Q321*H321</f>
        <v>4.0370000000000003E-2</v>
      </c>
      <c r="S321" s="196">
        <v>0</v>
      </c>
      <c r="T321" s="197">
        <f>S321*H321</f>
        <v>0</v>
      </c>
      <c r="U321" s="32"/>
      <c r="V321" s="32"/>
      <c r="W321" s="32"/>
      <c r="X321" s="32"/>
      <c r="Y321" s="32"/>
      <c r="Z321" s="32"/>
      <c r="AA321" s="32"/>
      <c r="AB321" s="32"/>
      <c r="AC321" s="32"/>
      <c r="AD321" s="32"/>
      <c r="AE321" s="32"/>
      <c r="AR321" s="198" t="s">
        <v>211</v>
      </c>
      <c r="AT321" s="198" t="s">
        <v>139</v>
      </c>
      <c r="AU321" s="198" t="s">
        <v>144</v>
      </c>
      <c r="AY321" s="15" t="s">
        <v>136</v>
      </c>
      <c r="BE321" s="199">
        <f>IF(N321="základní",J321,0)</f>
        <v>0</v>
      </c>
      <c r="BF321" s="199">
        <f>IF(N321="snížená",J321,0)</f>
        <v>0</v>
      </c>
      <c r="BG321" s="199">
        <f>IF(N321="zákl. přenesená",J321,0)</f>
        <v>0</v>
      </c>
      <c r="BH321" s="199">
        <f>IF(N321="sníž. přenesená",J321,0)</f>
        <v>0</v>
      </c>
      <c r="BI321" s="199">
        <f>IF(N321="nulová",J321,0)</f>
        <v>0</v>
      </c>
      <c r="BJ321" s="15" t="s">
        <v>144</v>
      </c>
      <c r="BK321" s="199">
        <f>ROUND(I321*H321,2)</f>
        <v>0</v>
      </c>
      <c r="BL321" s="15" t="s">
        <v>211</v>
      </c>
      <c r="BM321" s="198" t="s">
        <v>971</v>
      </c>
    </row>
    <row r="322" spans="1:65" s="2" customFormat="1" ht="36" customHeight="1">
      <c r="A322" s="32"/>
      <c r="B322" s="33"/>
      <c r="C322" s="204" t="s">
        <v>747</v>
      </c>
      <c r="D322" s="204" t="s">
        <v>179</v>
      </c>
      <c r="E322" s="205" t="s">
        <v>731</v>
      </c>
      <c r="F322" s="206" t="s">
        <v>732</v>
      </c>
      <c r="G322" s="207" t="s">
        <v>142</v>
      </c>
      <c r="H322" s="208">
        <v>12</v>
      </c>
      <c r="I322" s="209"/>
      <c r="J322" s="210">
        <f>ROUND(I322*H322,2)</f>
        <v>0</v>
      </c>
      <c r="K322" s="211"/>
      <c r="L322" s="212"/>
      <c r="M322" s="213" t="s">
        <v>19</v>
      </c>
      <c r="N322" s="214" t="s">
        <v>45</v>
      </c>
      <c r="O322" s="62"/>
      <c r="P322" s="196">
        <f>O322*H322</f>
        <v>0</v>
      </c>
      <c r="Q322" s="196">
        <v>1.9199999999999998E-2</v>
      </c>
      <c r="R322" s="196">
        <f>Q322*H322</f>
        <v>0.23039999999999999</v>
      </c>
      <c r="S322" s="196">
        <v>0</v>
      </c>
      <c r="T322" s="197">
        <f>S322*H322</f>
        <v>0</v>
      </c>
      <c r="U322" s="32"/>
      <c r="V322" s="32"/>
      <c r="W322" s="32"/>
      <c r="X322" s="32"/>
      <c r="Y322" s="32"/>
      <c r="Z322" s="32"/>
      <c r="AA322" s="32"/>
      <c r="AB322" s="32"/>
      <c r="AC322" s="32"/>
      <c r="AD322" s="32"/>
      <c r="AE322" s="32"/>
      <c r="AR322" s="198" t="s">
        <v>293</v>
      </c>
      <c r="AT322" s="198" t="s">
        <v>179</v>
      </c>
      <c r="AU322" s="198" t="s">
        <v>144</v>
      </c>
      <c r="AY322" s="15" t="s">
        <v>136</v>
      </c>
      <c r="BE322" s="199">
        <f>IF(N322="základní",J322,0)</f>
        <v>0</v>
      </c>
      <c r="BF322" s="199">
        <f>IF(N322="snížená",J322,0)</f>
        <v>0</v>
      </c>
      <c r="BG322" s="199">
        <f>IF(N322="zákl. přenesená",J322,0)</f>
        <v>0</v>
      </c>
      <c r="BH322" s="199">
        <f>IF(N322="sníž. přenesená",J322,0)</f>
        <v>0</v>
      </c>
      <c r="BI322" s="199">
        <f>IF(N322="nulová",J322,0)</f>
        <v>0</v>
      </c>
      <c r="BJ322" s="15" t="s">
        <v>144</v>
      </c>
      <c r="BK322" s="199">
        <f>ROUND(I322*H322,2)</f>
        <v>0</v>
      </c>
      <c r="BL322" s="15" t="s">
        <v>211</v>
      </c>
      <c r="BM322" s="198" t="s">
        <v>972</v>
      </c>
    </row>
    <row r="323" spans="1:65" s="2" customFormat="1" ht="16.5" customHeight="1">
      <c r="A323" s="32"/>
      <c r="B323" s="33"/>
      <c r="C323" s="186" t="s">
        <v>751</v>
      </c>
      <c r="D323" s="186" t="s">
        <v>139</v>
      </c>
      <c r="E323" s="187" t="s">
        <v>735</v>
      </c>
      <c r="F323" s="188" t="s">
        <v>736</v>
      </c>
      <c r="G323" s="189" t="s">
        <v>142</v>
      </c>
      <c r="H323" s="190">
        <v>11</v>
      </c>
      <c r="I323" s="191"/>
      <c r="J323" s="192">
        <f>ROUND(I323*H323,2)</f>
        <v>0</v>
      </c>
      <c r="K323" s="193"/>
      <c r="L323" s="37"/>
      <c r="M323" s="194" t="s">
        <v>19</v>
      </c>
      <c r="N323" s="195" t="s">
        <v>45</v>
      </c>
      <c r="O323" s="62"/>
      <c r="P323" s="196">
        <f>O323*H323</f>
        <v>0</v>
      </c>
      <c r="Q323" s="196">
        <v>2.9999999999999997E-4</v>
      </c>
      <c r="R323" s="196">
        <f>Q323*H323</f>
        <v>3.2999999999999995E-3</v>
      </c>
      <c r="S323" s="196">
        <v>0</v>
      </c>
      <c r="T323" s="197">
        <f>S323*H323</f>
        <v>0</v>
      </c>
      <c r="U323" s="32"/>
      <c r="V323" s="32"/>
      <c r="W323" s="32"/>
      <c r="X323" s="32"/>
      <c r="Y323" s="32"/>
      <c r="Z323" s="32"/>
      <c r="AA323" s="32"/>
      <c r="AB323" s="32"/>
      <c r="AC323" s="32"/>
      <c r="AD323" s="32"/>
      <c r="AE323" s="32"/>
      <c r="AR323" s="198" t="s">
        <v>211</v>
      </c>
      <c r="AT323" s="198" t="s">
        <v>139</v>
      </c>
      <c r="AU323" s="198" t="s">
        <v>144</v>
      </c>
      <c r="AY323" s="15" t="s">
        <v>136</v>
      </c>
      <c r="BE323" s="199">
        <f>IF(N323="základní",J323,0)</f>
        <v>0</v>
      </c>
      <c r="BF323" s="199">
        <f>IF(N323="snížená",J323,0)</f>
        <v>0</v>
      </c>
      <c r="BG323" s="199">
        <f>IF(N323="zákl. přenesená",J323,0)</f>
        <v>0</v>
      </c>
      <c r="BH323" s="199">
        <f>IF(N323="sníž. přenesená",J323,0)</f>
        <v>0</v>
      </c>
      <c r="BI323" s="199">
        <f>IF(N323="nulová",J323,0)</f>
        <v>0</v>
      </c>
      <c r="BJ323" s="15" t="s">
        <v>144</v>
      </c>
      <c r="BK323" s="199">
        <f>ROUND(I323*H323,2)</f>
        <v>0</v>
      </c>
      <c r="BL323" s="15" t="s">
        <v>211</v>
      </c>
      <c r="BM323" s="198" t="s">
        <v>973</v>
      </c>
    </row>
    <row r="324" spans="1:65" s="2" customFormat="1" ht="58.5">
      <c r="A324" s="32"/>
      <c r="B324" s="33"/>
      <c r="C324" s="34"/>
      <c r="D324" s="200" t="s">
        <v>154</v>
      </c>
      <c r="E324" s="34"/>
      <c r="F324" s="201" t="s">
        <v>738</v>
      </c>
      <c r="G324" s="34"/>
      <c r="H324" s="34"/>
      <c r="I324" s="106"/>
      <c r="J324" s="34"/>
      <c r="K324" s="34"/>
      <c r="L324" s="37"/>
      <c r="M324" s="202"/>
      <c r="N324" s="203"/>
      <c r="O324" s="62"/>
      <c r="P324" s="62"/>
      <c r="Q324" s="62"/>
      <c r="R324" s="62"/>
      <c r="S324" s="62"/>
      <c r="T324" s="63"/>
      <c r="U324" s="32"/>
      <c r="V324" s="32"/>
      <c r="W324" s="32"/>
      <c r="X324" s="32"/>
      <c r="Y324" s="32"/>
      <c r="Z324" s="32"/>
      <c r="AA324" s="32"/>
      <c r="AB324" s="32"/>
      <c r="AC324" s="32"/>
      <c r="AD324" s="32"/>
      <c r="AE324" s="32"/>
      <c r="AT324" s="15" t="s">
        <v>154</v>
      </c>
      <c r="AU324" s="15" t="s">
        <v>144</v>
      </c>
    </row>
    <row r="325" spans="1:65" s="2" customFormat="1" ht="24" customHeight="1">
      <c r="A325" s="32"/>
      <c r="B325" s="33"/>
      <c r="C325" s="186" t="s">
        <v>755</v>
      </c>
      <c r="D325" s="186" t="s">
        <v>139</v>
      </c>
      <c r="E325" s="187" t="s">
        <v>740</v>
      </c>
      <c r="F325" s="188" t="s">
        <v>741</v>
      </c>
      <c r="G325" s="189" t="s">
        <v>214</v>
      </c>
      <c r="H325" s="190">
        <v>2</v>
      </c>
      <c r="I325" s="191"/>
      <c r="J325" s="192">
        <f>ROUND(I325*H325,2)</f>
        <v>0</v>
      </c>
      <c r="K325" s="193"/>
      <c r="L325" s="37"/>
      <c r="M325" s="194" t="s">
        <v>19</v>
      </c>
      <c r="N325" s="195" t="s">
        <v>45</v>
      </c>
      <c r="O325" s="62"/>
      <c r="P325" s="196">
        <f>O325*H325</f>
        <v>0</v>
      </c>
      <c r="Q325" s="196">
        <v>2.0000000000000001E-4</v>
      </c>
      <c r="R325" s="196">
        <f>Q325*H325</f>
        <v>4.0000000000000002E-4</v>
      </c>
      <c r="S325" s="196">
        <v>0</v>
      </c>
      <c r="T325" s="197">
        <f>S325*H325</f>
        <v>0</v>
      </c>
      <c r="U325" s="32"/>
      <c r="V325" s="32"/>
      <c r="W325" s="32"/>
      <c r="X325" s="32"/>
      <c r="Y325" s="32"/>
      <c r="Z325" s="32"/>
      <c r="AA325" s="32"/>
      <c r="AB325" s="32"/>
      <c r="AC325" s="32"/>
      <c r="AD325" s="32"/>
      <c r="AE325" s="32"/>
      <c r="AR325" s="198" t="s">
        <v>211</v>
      </c>
      <c r="AT325" s="198" t="s">
        <v>139</v>
      </c>
      <c r="AU325" s="198" t="s">
        <v>144</v>
      </c>
      <c r="AY325" s="15" t="s">
        <v>136</v>
      </c>
      <c r="BE325" s="199">
        <f>IF(N325="základní",J325,0)</f>
        <v>0</v>
      </c>
      <c r="BF325" s="199">
        <f>IF(N325="snížená",J325,0)</f>
        <v>0</v>
      </c>
      <c r="BG325" s="199">
        <f>IF(N325="zákl. přenesená",J325,0)</f>
        <v>0</v>
      </c>
      <c r="BH325" s="199">
        <f>IF(N325="sníž. přenesená",J325,0)</f>
        <v>0</v>
      </c>
      <c r="BI325" s="199">
        <f>IF(N325="nulová",J325,0)</f>
        <v>0</v>
      </c>
      <c r="BJ325" s="15" t="s">
        <v>144</v>
      </c>
      <c r="BK325" s="199">
        <f>ROUND(I325*H325,2)</f>
        <v>0</v>
      </c>
      <c r="BL325" s="15" t="s">
        <v>211</v>
      </c>
      <c r="BM325" s="198" t="s">
        <v>974</v>
      </c>
    </row>
    <row r="326" spans="1:65" s="2" customFormat="1" ht="58.5">
      <c r="A326" s="32"/>
      <c r="B326" s="33"/>
      <c r="C326" s="34"/>
      <c r="D326" s="200" t="s">
        <v>154</v>
      </c>
      <c r="E326" s="34"/>
      <c r="F326" s="201" t="s">
        <v>738</v>
      </c>
      <c r="G326" s="34"/>
      <c r="H326" s="34"/>
      <c r="I326" s="106"/>
      <c r="J326" s="34"/>
      <c r="K326" s="34"/>
      <c r="L326" s="37"/>
      <c r="M326" s="202"/>
      <c r="N326" s="203"/>
      <c r="O326" s="62"/>
      <c r="P326" s="62"/>
      <c r="Q326" s="62"/>
      <c r="R326" s="62"/>
      <c r="S326" s="62"/>
      <c r="T326" s="63"/>
      <c r="U326" s="32"/>
      <c r="V326" s="32"/>
      <c r="W326" s="32"/>
      <c r="X326" s="32"/>
      <c r="Y326" s="32"/>
      <c r="Z326" s="32"/>
      <c r="AA326" s="32"/>
      <c r="AB326" s="32"/>
      <c r="AC326" s="32"/>
      <c r="AD326" s="32"/>
      <c r="AE326" s="32"/>
      <c r="AT326" s="15" t="s">
        <v>154</v>
      </c>
      <c r="AU326" s="15" t="s">
        <v>144</v>
      </c>
    </row>
    <row r="327" spans="1:65" s="2" customFormat="1" ht="16.5" customHeight="1">
      <c r="A327" s="32"/>
      <c r="B327" s="33"/>
      <c r="C327" s="204" t="s">
        <v>759</v>
      </c>
      <c r="D327" s="204" t="s">
        <v>179</v>
      </c>
      <c r="E327" s="205" t="s">
        <v>744</v>
      </c>
      <c r="F327" s="206" t="s">
        <v>745</v>
      </c>
      <c r="G327" s="207" t="s">
        <v>214</v>
      </c>
      <c r="H327" s="208">
        <v>2.2000000000000002</v>
      </c>
      <c r="I327" s="209"/>
      <c r="J327" s="210">
        <f>ROUND(I327*H327,2)</f>
        <v>0</v>
      </c>
      <c r="K327" s="211"/>
      <c r="L327" s="212"/>
      <c r="M327" s="213" t="s">
        <v>19</v>
      </c>
      <c r="N327" s="214" t="s">
        <v>45</v>
      </c>
      <c r="O327" s="62"/>
      <c r="P327" s="196">
        <f>O327*H327</f>
        <v>0</v>
      </c>
      <c r="Q327" s="196">
        <v>6.0000000000000002E-5</v>
      </c>
      <c r="R327" s="196">
        <f>Q327*H327</f>
        <v>1.3200000000000001E-4</v>
      </c>
      <c r="S327" s="196">
        <v>0</v>
      </c>
      <c r="T327" s="197">
        <f>S327*H327</f>
        <v>0</v>
      </c>
      <c r="U327" s="32"/>
      <c r="V327" s="32"/>
      <c r="W327" s="32"/>
      <c r="X327" s="32"/>
      <c r="Y327" s="32"/>
      <c r="Z327" s="32"/>
      <c r="AA327" s="32"/>
      <c r="AB327" s="32"/>
      <c r="AC327" s="32"/>
      <c r="AD327" s="32"/>
      <c r="AE327" s="32"/>
      <c r="AR327" s="198" t="s">
        <v>293</v>
      </c>
      <c r="AT327" s="198" t="s">
        <v>179</v>
      </c>
      <c r="AU327" s="198" t="s">
        <v>144</v>
      </c>
      <c r="AY327" s="15" t="s">
        <v>136</v>
      </c>
      <c r="BE327" s="199">
        <f>IF(N327="základní",J327,0)</f>
        <v>0</v>
      </c>
      <c r="BF327" s="199">
        <f>IF(N327="snížená",J327,0)</f>
        <v>0</v>
      </c>
      <c r="BG327" s="199">
        <f>IF(N327="zákl. přenesená",J327,0)</f>
        <v>0</v>
      </c>
      <c r="BH327" s="199">
        <f>IF(N327="sníž. přenesená",J327,0)</f>
        <v>0</v>
      </c>
      <c r="BI327" s="199">
        <f>IF(N327="nulová",J327,0)</f>
        <v>0</v>
      </c>
      <c r="BJ327" s="15" t="s">
        <v>144</v>
      </c>
      <c r="BK327" s="199">
        <f>ROUND(I327*H327,2)</f>
        <v>0</v>
      </c>
      <c r="BL327" s="15" t="s">
        <v>211</v>
      </c>
      <c r="BM327" s="198" t="s">
        <v>975</v>
      </c>
    </row>
    <row r="328" spans="1:65" s="2" customFormat="1" ht="24" customHeight="1">
      <c r="A328" s="32"/>
      <c r="B328" s="33"/>
      <c r="C328" s="186" t="s">
        <v>765</v>
      </c>
      <c r="D328" s="186" t="s">
        <v>139</v>
      </c>
      <c r="E328" s="187" t="s">
        <v>748</v>
      </c>
      <c r="F328" s="188" t="s">
        <v>749</v>
      </c>
      <c r="G328" s="189" t="s">
        <v>214</v>
      </c>
      <c r="H328" s="190">
        <v>1</v>
      </c>
      <c r="I328" s="191"/>
      <c r="J328" s="192">
        <f>ROUND(I328*H328,2)</f>
        <v>0</v>
      </c>
      <c r="K328" s="193"/>
      <c r="L328" s="37"/>
      <c r="M328" s="194" t="s">
        <v>19</v>
      </c>
      <c r="N328" s="195" t="s">
        <v>45</v>
      </c>
      <c r="O328" s="62"/>
      <c r="P328" s="196">
        <f>O328*H328</f>
        <v>0</v>
      </c>
      <c r="Q328" s="196">
        <v>3.4000000000000002E-4</v>
      </c>
      <c r="R328" s="196">
        <f>Q328*H328</f>
        <v>3.4000000000000002E-4</v>
      </c>
      <c r="S328" s="196">
        <v>0</v>
      </c>
      <c r="T328" s="197">
        <f>S328*H328</f>
        <v>0</v>
      </c>
      <c r="U328" s="32"/>
      <c r="V328" s="32"/>
      <c r="W328" s="32"/>
      <c r="X328" s="32"/>
      <c r="Y328" s="32"/>
      <c r="Z328" s="32"/>
      <c r="AA328" s="32"/>
      <c r="AB328" s="32"/>
      <c r="AC328" s="32"/>
      <c r="AD328" s="32"/>
      <c r="AE328" s="32"/>
      <c r="AR328" s="198" t="s">
        <v>211</v>
      </c>
      <c r="AT328" s="198" t="s">
        <v>139</v>
      </c>
      <c r="AU328" s="198" t="s">
        <v>144</v>
      </c>
      <c r="AY328" s="15" t="s">
        <v>136</v>
      </c>
      <c r="BE328" s="199">
        <f>IF(N328="základní",J328,0)</f>
        <v>0</v>
      </c>
      <c r="BF328" s="199">
        <f>IF(N328="snížená",J328,0)</f>
        <v>0</v>
      </c>
      <c r="BG328" s="199">
        <f>IF(N328="zákl. přenesená",J328,0)</f>
        <v>0</v>
      </c>
      <c r="BH328" s="199">
        <f>IF(N328="sníž. přenesená",J328,0)</f>
        <v>0</v>
      </c>
      <c r="BI328" s="199">
        <f>IF(N328="nulová",J328,0)</f>
        <v>0</v>
      </c>
      <c r="BJ328" s="15" t="s">
        <v>144</v>
      </c>
      <c r="BK328" s="199">
        <f>ROUND(I328*H328,2)</f>
        <v>0</v>
      </c>
      <c r="BL328" s="15" t="s">
        <v>211</v>
      </c>
      <c r="BM328" s="198" t="s">
        <v>976</v>
      </c>
    </row>
    <row r="329" spans="1:65" s="2" customFormat="1" ht="58.5">
      <c r="A329" s="32"/>
      <c r="B329" s="33"/>
      <c r="C329" s="34"/>
      <c r="D329" s="200" t="s">
        <v>154</v>
      </c>
      <c r="E329" s="34"/>
      <c r="F329" s="201" t="s">
        <v>738</v>
      </c>
      <c r="G329" s="34"/>
      <c r="H329" s="34"/>
      <c r="I329" s="106"/>
      <c r="J329" s="34"/>
      <c r="K329" s="34"/>
      <c r="L329" s="37"/>
      <c r="M329" s="202"/>
      <c r="N329" s="203"/>
      <c r="O329" s="62"/>
      <c r="P329" s="62"/>
      <c r="Q329" s="62"/>
      <c r="R329" s="62"/>
      <c r="S329" s="62"/>
      <c r="T329" s="63"/>
      <c r="U329" s="32"/>
      <c r="V329" s="32"/>
      <c r="W329" s="32"/>
      <c r="X329" s="32"/>
      <c r="Y329" s="32"/>
      <c r="Z329" s="32"/>
      <c r="AA329" s="32"/>
      <c r="AB329" s="32"/>
      <c r="AC329" s="32"/>
      <c r="AD329" s="32"/>
      <c r="AE329" s="32"/>
      <c r="AT329" s="15" t="s">
        <v>154</v>
      </c>
      <c r="AU329" s="15" t="s">
        <v>144</v>
      </c>
    </row>
    <row r="330" spans="1:65" s="2" customFormat="1" ht="24" customHeight="1">
      <c r="A330" s="32"/>
      <c r="B330" s="33"/>
      <c r="C330" s="204" t="s">
        <v>769</v>
      </c>
      <c r="D330" s="204" t="s">
        <v>179</v>
      </c>
      <c r="E330" s="205" t="s">
        <v>752</v>
      </c>
      <c r="F330" s="206" t="s">
        <v>753</v>
      </c>
      <c r="G330" s="207" t="s">
        <v>214</v>
      </c>
      <c r="H330" s="208">
        <v>1.1000000000000001</v>
      </c>
      <c r="I330" s="209"/>
      <c r="J330" s="210">
        <f>ROUND(I330*H330,2)</f>
        <v>0</v>
      </c>
      <c r="K330" s="211"/>
      <c r="L330" s="212"/>
      <c r="M330" s="213" t="s">
        <v>19</v>
      </c>
      <c r="N330" s="214" t="s">
        <v>45</v>
      </c>
      <c r="O330" s="62"/>
      <c r="P330" s="196">
        <f>O330*H330</f>
        <v>0</v>
      </c>
      <c r="Q330" s="196">
        <v>3.0000000000000001E-5</v>
      </c>
      <c r="R330" s="196">
        <f>Q330*H330</f>
        <v>3.3000000000000003E-5</v>
      </c>
      <c r="S330" s="196">
        <v>0</v>
      </c>
      <c r="T330" s="197">
        <f>S330*H330</f>
        <v>0</v>
      </c>
      <c r="U330" s="32"/>
      <c r="V330" s="32"/>
      <c r="W330" s="32"/>
      <c r="X330" s="32"/>
      <c r="Y330" s="32"/>
      <c r="Z330" s="32"/>
      <c r="AA330" s="32"/>
      <c r="AB330" s="32"/>
      <c r="AC330" s="32"/>
      <c r="AD330" s="32"/>
      <c r="AE330" s="32"/>
      <c r="AR330" s="198" t="s">
        <v>293</v>
      </c>
      <c r="AT330" s="198" t="s">
        <v>179</v>
      </c>
      <c r="AU330" s="198" t="s">
        <v>144</v>
      </c>
      <c r="AY330" s="15" t="s">
        <v>136</v>
      </c>
      <c r="BE330" s="199">
        <f>IF(N330="základní",J330,0)</f>
        <v>0</v>
      </c>
      <c r="BF330" s="199">
        <f>IF(N330="snížená",J330,0)</f>
        <v>0</v>
      </c>
      <c r="BG330" s="199">
        <f>IF(N330="zákl. přenesená",J330,0)</f>
        <v>0</v>
      </c>
      <c r="BH330" s="199">
        <f>IF(N330="sníž. přenesená",J330,0)</f>
        <v>0</v>
      </c>
      <c r="BI330" s="199">
        <f>IF(N330="nulová",J330,0)</f>
        <v>0</v>
      </c>
      <c r="BJ330" s="15" t="s">
        <v>144</v>
      </c>
      <c r="BK330" s="199">
        <f>ROUND(I330*H330,2)</f>
        <v>0</v>
      </c>
      <c r="BL330" s="15" t="s">
        <v>211</v>
      </c>
      <c r="BM330" s="198" t="s">
        <v>977</v>
      </c>
    </row>
    <row r="331" spans="1:65" s="2" customFormat="1" ht="48" customHeight="1">
      <c r="A331" s="32"/>
      <c r="B331" s="33"/>
      <c r="C331" s="186" t="s">
        <v>774</v>
      </c>
      <c r="D331" s="186" t="s">
        <v>139</v>
      </c>
      <c r="E331" s="187" t="s">
        <v>756</v>
      </c>
      <c r="F331" s="188" t="s">
        <v>757</v>
      </c>
      <c r="G331" s="189" t="s">
        <v>240</v>
      </c>
      <c r="H331" s="190">
        <v>0.27500000000000002</v>
      </c>
      <c r="I331" s="191"/>
      <c r="J331" s="192">
        <f>ROUND(I331*H331,2)</f>
        <v>0</v>
      </c>
      <c r="K331" s="193"/>
      <c r="L331" s="37"/>
      <c r="M331" s="194" t="s">
        <v>19</v>
      </c>
      <c r="N331" s="195" t="s">
        <v>45</v>
      </c>
      <c r="O331" s="62"/>
      <c r="P331" s="196">
        <f>O331*H331</f>
        <v>0</v>
      </c>
      <c r="Q331" s="196">
        <v>0</v>
      </c>
      <c r="R331" s="196">
        <f>Q331*H331</f>
        <v>0</v>
      </c>
      <c r="S331" s="196">
        <v>0</v>
      </c>
      <c r="T331" s="197">
        <f>S331*H331</f>
        <v>0</v>
      </c>
      <c r="U331" s="32"/>
      <c r="V331" s="32"/>
      <c r="W331" s="32"/>
      <c r="X331" s="32"/>
      <c r="Y331" s="32"/>
      <c r="Z331" s="32"/>
      <c r="AA331" s="32"/>
      <c r="AB331" s="32"/>
      <c r="AC331" s="32"/>
      <c r="AD331" s="32"/>
      <c r="AE331" s="32"/>
      <c r="AR331" s="198" t="s">
        <v>211</v>
      </c>
      <c r="AT331" s="198" t="s">
        <v>139</v>
      </c>
      <c r="AU331" s="198" t="s">
        <v>144</v>
      </c>
      <c r="AY331" s="15" t="s">
        <v>136</v>
      </c>
      <c r="BE331" s="199">
        <f>IF(N331="základní",J331,0)</f>
        <v>0</v>
      </c>
      <c r="BF331" s="199">
        <f>IF(N331="snížená",J331,0)</f>
        <v>0</v>
      </c>
      <c r="BG331" s="199">
        <f>IF(N331="zákl. přenesená",J331,0)</f>
        <v>0</v>
      </c>
      <c r="BH331" s="199">
        <f>IF(N331="sníž. přenesená",J331,0)</f>
        <v>0</v>
      </c>
      <c r="BI331" s="199">
        <f>IF(N331="nulová",J331,0)</f>
        <v>0</v>
      </c>
      <c r="BJ331" s="15" t="s">
        <v>144</v>
      </c>
      <c r="BK331" s="199">
        <f>ROUND(I331*H331,2)</f>
        <v>0</v>
      </c>
      <c r="BL331" s="15" t="s">
        <v>211</v>
      </c>
      <c r="BM331" s="198" t="s">
        <v>978</v>
      </c>
    </row>
    <row r="332" spans="1:65" s="2" customFormat="1" ht="126.75">
      <c r="A332" s="32"/>
      <c r="B332" s="33"/>
      <c r="C332" s="34"/>
      <c r="D332" s="200" t="s">
        <v>154</v>
      </c>
      <c r="E332" s="34"/>
      <c r="F332" s="201" t="s">
        <v>286</v>
      </c>
      <c r="G332" s="34"/>
      <c r="H332" s="34"/>
      <c r="I332" s="106"/>
      <c r="J332" s="34"/>
      <c r="K332" s="34"/>
      <c r="L332" s="37"/>
      <c r="M332" s="202"/>
      <c r="N332" s="203"/>
      <c r="O332" s="62"/>
      <c r="P332" s="62"/>
      <c r="Q332" s="62"/>
      <c r="R332" s="62"/>
      <c r="S332" s="62"/>
      <c r="T332" s="63"/>
      <c r="U332" s="32"/>
      <c r="V332" s="32"/>
      <c r="W332" s="32"/>
      <c r="X332" s="32"/>
      <c r="Y332" s="32"/>
      <c r="Z332" s="32"/>
      <c r="AA332" s="32"/>
      <c r="AB332" s="32"/>
      <c r="AC332" s="32"/>
      <c r="AD332" s="32"/>
      <c r="AE332" s="32"/>
      <c r="AT332" s="15" t="s">
        <v>154</v>
      </c>
      <c r="AU332" s="15" t="s">
        <v>144</v>
      </c>
    </row>
    <row r="333" spans="1:65" s="2" customFormat="1" ht="48" customHeight="1">
      <c r="A333" s="32"/>
      <c r="B333" s="33"/>
      <c r="C333" s="186" t="s">
        <v>778</v>
      </c>
      <c r="D333" s="186" t="s">
        <v>139</v>
      </c>
      <c r="E333" s="187" t="s">
        <v>760</v>
      </c>
      <c r="F333" s="188" t="s">
        <v>761</v>
      </c>
      <c r="G333" s="189" t="s">
        <v>240</v>
      </c>
      <c r="H333" s="190">
        <v>0.27500000000000002</v>
      </c>
      <c r="I333" s="191"/>
      <c r="J333" s="192">
        <f>ROUND(I333*H333,2)</f>
        <v>0</v>
      </c>
      <c r="K333" s="193"/>
      <c r="L333" s="37"/>
      <c r="M333" s="194" t="s">
        <v>19</v>
      </c>
      <c r="N333" s="195" t="s">
        <v>45</v>
      </c>
      <c r="O333" s="62"/>
      <c r="P333" s="196">
        <f>O333*H333</f>
        <v>0</v>
      </c>
      <c r="Q333" s="196">
        <v>0</v>
      </c>
      <c r="R333" s="196">
        <f>Q333*H333</f>
        <v>0</v>
      </c>
      <c r="S333" s="196">
        <v>0</v>
      </c>
      <c r="T333" s="197">
        <f>S333*H333</f>
        <v>0</v>
      </c>
      <c r="U333" s="32"/>
      <c r="V333" s="32"/>
      <c r="W333" s="32"/>
      <c r="X333" s="32"/>
      <c r="Y333" s="32"/>
      <c r="Z333" s="32"/>
      <c r="AA333" s="32"/>
      <c r="AB333" s="32"/>
      <c r="AC333" s="32"/>
      <c r="AD333" s="32"/>
      <c r="AE333" s="32"/>
      <c r="AR333" s="198" t="s">
        <v>211</v>
      </c>
      <c r="AT333" s="198" t="s">
        <v>139</v>
      </c>
      <c r="AU333" s="198" t="s">
        <v>144</v>
      </c>
      <c r="AY333" s="15" t="s">
        <v>136</v>
      </c>
      <c r="BE333" s="199">
        <f>IF(N333="základní",J333,0)</f>
        <v>0</v>
      </c>
      <c r="BF333" s="199">
        <f>IF(N333="snížená",J333,0)</f>
        <v>0</v>
      </c>
      <c r="BG333" s="199">
        <f>IF(N333="zákl. přenesená",J333,0)</f>
        <v>0</v>
      </c>
      <c r="BH333" s="199">
        <f>IF(N333="sníž. přenesená",J333,0)</f>
        <v>0</v>
      </c>
      <c r="BI333" s="199">
        <f>IF(N333="nulová",J333,0)</f>
        <v>0</v>
      </c>
      <c r="BJ333" s="15" t="s">
        <v>144</v>
      </c>
      <c r="BK333" s="199">
        <f>ROUND(I333*H333,2)</f>
        <v>0</v>
      </c>
      <c r="BL333" s="15" t="s">
        <v>211</v>
      </c>
      <c r="BM333" s="198" t="s">
        <v>979</v>
      </c>
    </row>
    <row r="334" spans="1:65" s="2" customFormat="1" ht="126.75">
      <c r="A334" s="32"/>
      <c r="B334" s="33"/>
      <c r="C334" s="34"/>
      <c r="D334" s="200" t="s">
        <v>154</v>
      </c>
      <c r="E334" s="34"/>
      <c r="F334" s="201" t="s">
        <v>286</v>
      </c>
      <c r="G334" s="34"/>
      <c r="H334" s="34"/>
      <c r="I334" s="106"/>
      <c r="J334" s="34"/>
      <c r="K334" s="34"/>
      <c r="L334" s="37"/>
      <c r="M334" s="202"/>
      <c r="N334" s="203"/>
      <c r="O334" s="62"/>
      <c r="P334" s="62"/>
      <c r="Q334" s="62"/>
      <c r="R334" s="62"/>
      <c r="S334" s="62"/>
      <c r="T334" s="63"/>
      <c r="U334" s="32"/>
      <c r="V334" s="32"/>
      <c r="W334" s="32"/>
      <c r="X334" s="32"/>
      <c r="Y334" s="32"/>
      <c r="Z334" s="32"/>
      <c r="AA334" s="32"/>
      <c r="AB334" s="32"/>
      <c r="AC334" s="32"/>
      <c r="AD334" s="32"/>
      <c r="AE334" s="32"/>
      <c r="AT334" s="15" t="s">
        <v>154</v>
      </c>
      <c r="AU334" s="15" t="s">
        <v>144</v>
      </c>
    </row>
    <row r="335" spans="1:65" s="12" customFormat="1" ht="22.9" customHeight="1">
      <c r="B335" s="170"/>
      <c r="C335" s="171"/>
      <c r="D335" s="172" t="s">
        <v>72</v>
      </c>
      <c r="E335" s="184" t="s">
        <v>763</v>
      </c>
      <c r="F335" s="184" t="s">
        <v>764</v>
      </c>
      <c r="G335" s="171"/>
      <c r="H335" s="171"/>
      <c r="I335" s="174"/>
      <c r="J335" s="185">
        <f>BK335</f>
        <v>0</v>
      </c>
      <c r="K335" s="171"/>
      <c r="L335" s="176"/>
      <c r="M335" s="177"/>
      <c r="N335" s="178"/>
      <c r="O335" s="178"/>
      <c r="P335" s="179">
        <f>SUM(P336:P345)</f>
        <v>0</v>
      </c>
      <c r="Q335" s="178"/>
      <c r="R335" s="179">
        <f>SUM(R336:R345)</f>
        <v>0.61355999999999999</v>
      </c>
      <c r="S335" s="178"/>
      <c r="T335" s="180">
        <f>SUM(T336:T345)</f>
        <v>0</v>
      </c>
      <c r="AR335" s="181" t="s">
        <v>144</v>
      </c>
      <c r="AT335" s="182" t="s">
        <v>72</v>
      </c>
      <c r="AU335" s="182" t="s">
        <v>81</v>
      </c>
      <c r="AY335" s="181" t="s">
        <v>136</v>
      </c>
      <c r="BK335" s="183">
        <f>SUM(BK336:BK345)</f>
        <v>0</v>
      </c>
    </row>
    <row r="336" spans="1:65" s="2" customFormat="1" ht="36" customHeight="1">
      <c r="A336" s="32"/>
      <c r="B336" s="33"/>
      <c r="C336" s="186" t="s">
        <v>782</v>
      </c>
      <c r="D336" s="186" t="s">
        <v>139</v>
      </c>
      <c r="E336" s="187" t="s">
        <v>766</v>
      </c>
      <c r="F336" s="188" t="s">
        <v>767</v>
      </c>
      <c r="G336" s="189" t="s">
        <v>142</v>
      </c>
      <c r="H336" s="190">
        <v>33</v>
      </c>
      <c r="I336" s="191"/>
      <c r="J336" s="192">
        <f>ROUND(I336*H336,2)</f>
        <v>0</v>
      </c>
      <c r="K336" s="193"/>
      <c r="L336" s="37"/>
      <c r="M336" s="194" t="s">
        <v>19</v>
      </c>
      <c r="N336" s="195" t="s">
        <v>45</v>
      </c>
      <c r="O336" s="62"/>
      <c r="P336" s="196">
        <f>O336*H336</f>
        <v>0</v>
      </c>
      <c r="Q336" s="196">
        <v>3.0999999999999999E-3</v>
      </c>
      <c r="R336" s="196">
        <f>Q336*H336</f>
        <v>0.1023</v>
      </c>
      <c r="S336" s="196">
        <v>0</v>
      </c>
      <c r="T336" s="197">
        <f>S336*H336</f>
        <v>0</v>
      </c>
      <c r="U336" s="32"/>
      <c r="V336" s="32"/>
      <c r="W336" s="32"/>
      <c r="X336" s="32"/>
      <c r="Y336" s="32"/>
      <c r="Z336" s="32"/>
      <c r="AA336" s="32"/>
      <c r="AB336" s="32"/>
      <c r="AC336" s="32"/>
      <c r="AD336" s="32"/>
      <c r="AE336" s="32"/>
      <c r="AR336" s="198" t="s">
        <v>211</v>
      </c>
      <c r="AT336" s="198" t="s">
        <v>139</v>
      </c>
      <c r="AU336" s="198" t="s">
        <v>144</v>
      </c>
      <c r="AY336" s="15" t="s">
        <v>136</v>
      </c>
      <c r="BE336" s="199">
        <f>IF(N336="základní",J336,0)</f>
        <v>0</v>
      </c>
      <c r="BF336" s="199">
        <f>IF(N336="snížená",J336,0)</f>
        <v>0</v>
      </c>
      <c r="BG336" s="199">
        <f>IF(N336="zákl. přenesená",J336,0)</f>
        <v>0</v>
      </c>
      <c r="BH336" s="199">
        <f>IF(N336="sníž. přenesená",J336,0)</f>
        <v>0</v>
      </c>
      <c r="BI336" s="199">
        <f>IF(N336="nulová",J336,0)</f>
        <v>0</v>
      </c>
      <c r="BJ336" s="15" t="s">
        <v>144</v>
      </c>
      <c r="BK336" s="199">
        <f>ROUND(I336*H336,2)</f>
        <v>0</v>
      </c>
      <c r="BL336" s="15" t="s">
        <v>211</v>
      </c>
      <c r="BM336" s="198" t="s">
        <v>980</v>
      </c>
    </row>
    <row r="337" spans="1:65" s="2" customFormat="1" ht="24" customHeight="1">
      <c r="A337" s="32"/>
      <c r="B337" s="33"/>
      <c r="C337" s="186" t="s">
        <v>786</v>
      </c>
      <c r="D337" s="186" t="s">
        <v>139</v>
      </c>
      <c r="E337" s="187" t="s">
        <v>770</v>
      </c>
      <c r="F337" s="188" t="s">
        <v>771</v>
      </c>
      <c r="G337" s="189" t="s">
        <v>214</v>
      </c>
      <c r="H337" s="190">
        <v>36</v>
      </c>
      <c r="I337" s="191"/>
      <c r="J337" s="192">
        <f>ROUND(I337*H337,2)</f>
        <v>0</v>
      </c>
      <c r="K337" s="193"/>
      <c r="L337" s="37"/>
      <c r="M337" s="194" t="s">
        <v>19</v>
      </c>
      <c r="N337" s="195" t="s">
        <v>45</v>
      </c>
      <c r="O337" s="62"/>
      <c r="P337" s="196">
        <f>O337*H337</f>
        <v>0</v>
      </c>
      <c r="Q337" s="196">
        <v>3.1E-4</v>
      </c>
      <c r="R337" s="196">
        <f>Q337*H337</f>
        <v>1.116E-2</v>
      </c>
      <c r="S337" s="196">
        <v>0</v>
      </c>
      <c r="T337" s="197">
        <f>S337*H337</f>
        <v>0</v>
      </c>
      <c r="U337" s="32"/>
      <c r="V337" s="32"/>
      <c r="W337" s="32"/>
      <c r="X337" s="32"/>
      <c r="Y337" s="32"/>
      <c r="Z337" s="32"/>
      <c r="AA337" s="32"/>
      <c r="AB337" s="32"/>
      <c r="AC337" s="32"/>
      <c r="AD337" s="32"/>
      <c r="AE337" s="32"/>
      <c r="AR337" s="198" t="s">
        <v>211</v>
      </c>
      <c r="AT337" s="198" t="s">
        <v>139</v>
      </c>
      <c r="AU337" s="198" t="s">
        <v>144</v>
      </c>
      <c r="AY337" s="15" t="s">
        <v>136</v>
      </c>
      <c r="BE337" s="199">
        <f>IF(N337="základní",J337,0)</f>
        <v>0</v>
      </c>
      <c r="BF337" s="199">
        <f>IF(N337="snížená",J337,0)</f>
        <v>0</v>
      </c>
      <c r="BG337" s="199">
        <f>IF(N337="zákl. přenesená",J337,0)</f>
        <v>0</v>
      </c>
      <c r="BH337" s="199">
        <f>IF(N337="sníž. přenesená",J337,0)</f>
        <v>0</v>
      </c>
      <c r="BI337" s="199">
        <f>IF(N337="nulová",J337,0)</f>
        <v>0</v>
      </c>
      <c r="BJ337" s="15" t="s">
        <v>144</v>
      </c>
      <c r="BK337" s="199">
        <f>ROUND(I337*H337,2)</f>
        <v>0</v>
      </c>
      <c r="BL337" s="15" t="s">
        <v>211</v>
      </c>
      <c r="BM337" s="198" t="s">
        <v>981</v>
      </c>
    </row>
    <row r="338" spans="1:65" s="2" customFormat="1" ht="58.5">
      <c r="A338" s="32"/>
      <c r="B338" s="33"/>
      <c r="C338" s="34"/>
      <c r="D338" s="200" t="s">
        <v>154</v>
      </c>
      <c r="E338" s="34"/>
      <c r="F338" s="201" t="s">
        <v>773</v>
      </c>
      <c r="G338" s="34"/>
      <c r="H338" s="34"/>
      <c r="I338" s="106"/>
      <c r="J338" s="34"/>
      <c r="K338" s="34"/>
      <c r="L338" s="37"/>
      <c r="M338" s="202"/>
      <c r="N338" s="203"/>
      <c r="O338" s="62"/>
      <c r="P338" s="62"/>
      <c r="Q338" s="62"/>
      <c r="R338" s="62"/>
      <c r="S338" s="62"/>
      <c r="T338" s="63"/>
      <c r="U338" s="32"/>
      <c r="V338" s="32"/>
      <c r="W338" s="32"/>
      <c r="X338" s="32"/>
      <c r="Y338" s="32"/>
      <c r="Z338" s="32"/>
      <c r="AA338" s="32"/>
      <c r="AB338" s="32"/>
      <c r="AC338" s="32"/>
      <c r="AD338" s="32"/>
      <c r="AE338" s="32"/>
      <c r="AT338" s="15" t="s">
        <v>154</v>
      </c>
      <c r="AU338" s="15" t="s">
        <v>144</v>
      </c>
    </row>
    <row r="339" spans="1:65" s="2" customFormat="1" ht="16.5" customHeight="1">
      <c r="A339" s="32"/>
      <c r="B339" s="33"/>
      <c r="C339" s="186" t="s">
        <v>792</v>
      </c>
      <c r="D339" s="186" t="s">
        <v>139</v>
      </c>
      <c r="E339" s="187" t="s">
        <v>775</v>
      </c>
      <c r="F339" s="188" t="s">
        <v>776</v>
      </c>
      <c r="G339" s="189" t="s">
        <v>142</v>
      </c>
      <c r="H339" s="190">
        <v>33</v>
      </c>
      <c r="I339" s="191"/>
      <c r="J339" s="192">
        <f>ROUND(I339*H339,2)</f>
        <v>0</v>
      </c>
      <c r="K339" s="193"/>
      <c r="L339" s="37"/>
      <c r="M339" s="194" t="s">
        <v>19</v>
      </c>
      <c r="N339" s="195" t="s">
        <v>45</v>
      </c>
      <c r="O339" s="62"/>
      <c r="P339" s="196">
        <f>O339*H339</f>
        <v>0</v>
      </c>
      <c r="Q339" s="196">
        <v>2.9999999999999997E-4</v>
      </c>
      <c r="R339" s="196">
        <f>Q339*H339</f>
        <v>9.8999999999999991E-3</v>
      </c>
      <c r="S339" s="196">
        <v>0</v>
      </c>
      <c r="T339" s="197">
        <f>S339*H339</f>
        <v>0</v>
      </c>
      <c r="U339" s="32"/>
      <c r="V339" s="32"/>
      <c r="W339" s="32"/>
      <c r="X339" s="32"/>
      <c r="Y339" s="32"/>
      <c r="Z339" s="32"/>
      <c r="AA339" s="32"/>
      <c r="AB339" s="32"/>
      <c r="AC339" s="32"/>
      <c r="AD339" s="32"/>
      <c r="AE339" s="32"/>
      <c r="AR339" s="198" t="s">
        <v>211</v>
      </c>
      <c r="AT339" s="198" t="s">
        <v>139</v>
      </c>
      <c r="AU339" s="198" t="s">
        <v>144</v>
      </c>
      <c r="AY339" s="15" t="s">
        <v>136</v>
      </c>
      <c r="BE339" s="199">
        <f>IF(N339="základní",J339,0)</f>
        <v>0</v>
      </c>
      <c r="BF339" s="199">
        <f>IF(N339="snížená",J339,0)</f>
        <v>0</v>
      </c>
      <c r="BG339" s="199">
        <f>IF(N339="zákl. přenesená",J339,0)</f>
        <v>0</v>
      </c>
      <c r="BH339" s="199">
        <f>IF(N339="sníž. přenesená",J339,0)</f>
        <v>0</v>
      </c>
      <c r="BI339" s="199">
        <f>IF(N339="nulová",J339,0)</f>
        <v>0</v>
      </c>
      <c r="BJ339" s="15" t="s">
        <v>144</v>
      </c>
      <c r="BK339" s="199">
        <f>ROUND(I339*H339,2)</f>
        <v>0</v>
      </c>
      <c r="BL339" s="15" t="s">
        <v>211</v>
      </c>
      <c r="BM339" s="198" t="s">
        <v>982</v>
      </c>
    </row>
    <row r="340" spans="1:65" s="2" customFormat="1" ht="58.5">
      <c r="A340" s="32"/>
      <c r="B340" s="33"/>
      <c r="C340" s="34"/>
      <c r="D340" s="200" t="s">
        <v>154</v>
      </c>
      <c r="E340" s="34"/>
      <c r="F340" s="201" t="s">
        <v>773</v>
      </c>
      <c r="G340" s="34"/>
      <c r="H340" s="34"/>
      <c r="I340" s="106"/>
      <c r="J340" s="34"/>
      <c r="K340" s="34"/>
      <c r="L340" s="37"/>
      <c r="M340" s="202"/>
      <c r="N340" s="203"/>
      <c r="O340" s="62"/>
      <c r="P340" s="62"/>
      <c r="Q340" s="62"/>
      <c r="R340" s="62"/>
      <c r="S340" s="62"/>
      <c r="T340" s="63"/>
      <c r="U340" s="32"/>
      <c r="V340" s="32"/>
      <c r="W340" s="32"/>
      <c r="X340" s="32"/>
      <c r="Y340" s="32"/>
      <c r="Z340" s="32"/>
      <c r="AA340" s="32"/>
      <c r="AB340" s="32"/>
      <c r="AC340" s="32"/>
      <c r="AD340" s="32"/>
      <c r="AE340" s="32"/>
      <c r="AT340" s="15" t="s">
        <v>154</v>
      </c>
      <c r="AU340" s="15" t="s">
        <v>144</v>
      </c>
    </row>
    <row r="341" spans="1:65" s="2" customFormat="1" ht="24" customHeight="1">
      <c r="A341" s="32"/>
      <c r="B341" s="33"/>
      <c r="C341" s="204" t="s">
        <v>796</v>
      </c>
      <c r="D341" s="204" t="s">
        <v>179</v>
      </c>
      <c r="E341" s="205" t="s">
        <v>779</v>
      </c>
      <c r="F341" s="206" t="s">
        <v>780</v>
      </c>
      <c r="G341" s="207" t="s">
        <v>142</v>
      </c>
      <c r="H341" s="208">
        <v>38</v>
      </c>
      <c r="I341" s="209"/>
      <c r="J341" s="210">
        <f>ROUND(I341*H341,2)</f>
        <v>0</v>
      </c>
      <c r="K341" s="211"/>
      <c r="L341" s="212"/>
      <c r="M341" s="213" t="s">
        <v>19</v>
      </c>
      <c r="N341" s="214" t="s">
        <v>45</v>
      </c>
      <c r="O341" s="62"/>
      <c r="P341" s="196">
        <f>O341*H341</f>
        <v>0</v>
      </c>
      <c r="Q341" s="196">
        <v>1.29E-2</v>
      </c>
      <c r="R341" s="196">
        <f>Q341*H341</f>
        <v>0.49020000000000002</v>
      </c>
      <c r="S341" s="196">
        <v>0</v>
      </c>
      <c r="T341" s="197">
        <f>S341*H341</f>
        <v>0</v>
      </c>
      <c r="U341" s="32"/>
      <c r="V341" s="32"/>
      <c r="W341" s="32"/>
      <c r="X341" s="32"/>
      <c r="Y341" s="32"/>
      <c r="Z341" s="32"/>
      <c r="AA341" s="32"/>
      <c r="AB341" s="32"/>
      <c r="AC341" s="32"/>
      <c r="AD341" s="32"/>
      <c r="AE341" s="32"/>
      <c r="AR341" s="198" t="s">
        <v>293</v>
      </c>
      <c r="AT341" s="198" t="s">
        <v>179</v>
      </c>
      <c r="AU341" s="198" t="s">
        <v>144</v>
      </c>
      <c r="AY341" s="15" t="s">
        <v>136</v>
      </c>
      <c r="BE341" s="199">
        <f>IF(N341="základní",J341,0)</f>
        <v>0</v>
      </c>
      <c r="BF341" s="199">
        <f>IF(N341="snížená",J341,0)</f>
        <v>0</v>
      </c>
      <c r="BG341" s="199">
        <f>IF(N341="zákl. přenesená",J341,0)</f>
        <v>0</v>
      </c>
      <c r="BH341" s="199">
        <f>IF(N341="sníž. přenesená",J341,0)</f>
        <v>0</v>
      </c>
      <c r="BI341" s="199">
        <f>IF(N341="nulová",J341,0)</f>
        <v>0</v>
      </c>
      <c r="BJ341" s="15" t="s">
        <v>144</v>
      </c>
      <c r="BK341" s="199">
        <f>ROUND(I341*H341,2)</f>
        <v>0</v>
      </c>
      <c r="BL341" s="15" t="s">
        <v>211</v>
      </c>
      <c r="BM341" s="198" t="s">
        <v>983</v>
      </c>
    </row>
    <row r="342" spans="1:65" s="2" customFormat="1" ht="48" customHeight="1">
      <c r="A342" s="32"/>
      <c r="B342" s="33"/>
      <c r="C342" s="186" t="s">
        <v>800</v>
      </c>
      <c r="D342" s="186" t="s">
        <v>139</v>
      </c>
      <c r="E342" s="187" t="s">
        <v>783</v>
      </c>
      <c r="F342" s="188" t="s">
        <v>784</v>
      </c>
      <c r="G342" s="189" t="s">
        <v>240</v>
      </c>
      <c r="H342" s="190">
        <v>0.61399999999999999</v>
      </c>
      <c r="I342" s="191"/>
      <c r="J342" s="192">
        <f>ROUND(I342*H342,2)</f>
        <v>0</v>
      </c>
      <c r="K342" s="193"/>
      <c r="L342" s="37"/>
      <c r="M342" s="194" t="s">
        <v>19</v>
      </c>
      <c r="N342" s="195" t="s">
        <v>45</v>
      </c>
      <c r="O342" s="62"/>
      <c r="P342" s="196">
        <f>O342*H342</f>
        <v>0</v>
      </c>
      <c r="Q342" s="196">
        <v>0</v>
      </c>
      <c r="R342" s="196">
        <f>Q342*H342</f>
        <v>0</v>
      </c>
      <c r="S342" s="196">
        <v>0</v>
      </c>
      <c r="T342" s="197">
        <f>S342*H342</f>
        <v>0</v>
      </c>
      <c r="U342" s="32"/>
      <c r="V342" s="32"/>
      <c r="W342" s="32"/>
      <c r="X342" s="32"/>
      <c r="Y342" s="32"/>
      <c r="Z342" s="32"/>
      <c r="AA342" s="32"/>
      <c r="AB342" s="32"/>
      <c r="AC342" s="32"/>
      <c r="AD342" s="32"/>
      <c r="AE342" s="32"/>
      <c r="AR342" s="198" t="s">
        <v>211</v>
      </c>
      <c r="AT342" s="198" t="s">
        <v>139</v>
      </c>
      <c r="AU342" s="198" t="s">
        <v>144</v>
      </c>
      <c r="AY342" s="15" t="s">
        <v>136</v>
      </c>
      <c r="BE342" s="199">
        <f>IF(N342="základní",J342,0)</f>
        <v>0</v>
      </c>
      <c r="BF342" s="199">
        <f>IF(N342="snížená",J342,0)</f>
        <v>0</v>
      </c>
      <c r="BG342" s="199">
        <f>IF(N342="zákl. přenesená",J342,0)</f>
        <v>0</v>
      </c>
      <c r="BH342" s="199">
        <f>IF(N342="sníž. přenesená",J342,0)</f>
        <v>0</v>
      </c>
      <c r="BI342" s="199">
        <f>IF(N342="nulová",J342,0)</f>
        <v>0</v>
      </c>
      <c r="BJ342" s="15" t="s">
        <v>144</v>
      </c>
      <c r="BK342" s="199">
        <f>ROUND(I342*H342,2)</f>
        <v>0</v>
      </c>
      <c r="BL342" s="15" t="s">
        <v>211</v>
      </c>
      <c r="BM342" s="198" t="s">
        <v>984</v>
      </c>
    </row>
    <row r="343" spans="1:65" s="2" customFormat="1" ht="126.75">
      <c r="A343" s="32"/>
      <c r="B343" s="33"/>
      <c r="C343" s="34"/>
      <c r="D343" s="200" t="s">
        <v>154</v>
      </c>
      <c r="E343" s="34"/>
      <c r="F343" s="201" t="s">
        <v>286</v>
      </c>
      <c r="G343" s="34"/>
      <c r="H343" s="34"/>
      <c r="I343" s="106"/>
      <c r="J343" s="34"/>
      <c r="K343" s="34"/>
      <c r="L343" s="37"/>
      <c r="M343" s="202"/>
      <c r="N343" s="203"/>
      <c r="O343" s="62"/>
      <c r="P343" s="62"/>
      <c r="Q343" s="62"/>
      <c r="R343" s="62"/>
      <c r="S343" s="62"/>
      <c r="T343" s="63"/>
      <c r="U343" s="32"/>
      <c r="V343" s="32"/>
      <c r="W343" s="32"/>
      <c r="X343" s="32"/>
      <c r="Y343" s="32"/>
      <c r="Z343" s="32"/>
      <c r="AA343" s="32"/>
      <c r="AB343" s="32"/>
      <c r="AC343" s="32"/>
      <c r="AD343" s="32"/>
      <c r="AE343" s="32"/>
      <c r="AT343" s="15" t="s">
        <v>154</v>
      </c>
      <c r="AU343" s="15" t="s">
        <v>144</v>
      </c>
    </row>
    <row r="344" spans="1:65" s="2" customFormat="1" ht="48" customHeight="1">
      <c r="A344" s="32"/>
      <c r="B344" s="33"/>
      <c r="C344" s="186" t="s">
        <v>806</v>
      </c>
      <c r="D344" s="186" t="s">
        <v>139</v>
      </c>
      <c r="E344" s="187" t="s">
        <v>787</v>
      </c>
      <c r="F344" s="188" t="s">
        <v>788</v>
      </c>
      <c r="G344" s="189" t="s">
        <v>240</v>
      </c>
      <c r="H344" s="190">
        <v>0.61399999999999999</v>
      </c>
      <c r="I344" s="191"/>
      <c r="J344" s="192">
        <f>ROUND(I344*H344,2)</f>
        <v>0</v>
      </c>
      <c r="K344" s="193"/>
      <c r="L344" s="37"/>
      <c r="M344" s="194" t="s">
        <v>19</v>
      </c>
      <c r="N344" s="195" t="s">
        <v>45</v>
      </c>
      <c r="O344" s="62"/>
      <c r="P344" s="196">
        <f>O344*H344</f>
        <v>0</v>
      </c>
      <c r="Q344" s="196">
        <v>0</v>
      </c>
      <c r="R344" s="196">
        <f>Q344*H344</f>
        <v>0</v>
      </c>
      <c r="S344" s="196">
        <v>0</v>
      </c>
      <c r="T344" s="197">
        <f>S344*H344</f>
        <v>0</v>
      </c>
      <c r="U344" s="32"/>
      <c r="V344" s="32"/>
      <c r="W344" s="32"/>
      <c r="X344" s="32"/>
      <c r="Y344" s="32"/>
      <c r="Z344" s="32"/>
      <c r="AA344" s="32"/>
      <c r="AB344" s="32"/>
      <c r="AC344" s="32"/>
      <c r="AD344" s="32"/>
      <c r="AE344" s="32"/>
      <c r="AR344" s="198" t="s">
        <v>211</v>
      </c>
      <c r="AT344" s="198" t="s">
        <v>139</v>
      </c>
      <c r="AU344" s="198" t="s">
        <v>144</v>
      </c>
      <c r="AY344" s="15" t="s">
        <v>136</v>
      </c>
      <c r="BE344" s="199">
        <f>IF(N344="základní",J344,0)</f>
        <v>0</v>
      </c>
      <c r="BF344" s="199">
        <f>IF(N344="snížená",J344,0)</f>
        <v>0</v>
      </c>
      <c r="BG344" s="199">
        <f>IF(N344="zákl. přenesená",J344,0)</f>
        <v>0</v>
      </c>
      <c r="BH344" s="199">
        <f>IF(N344="sníž. přenesená",J344,0)</f>
        <v>0</v>
      </c>
      <c r="BI344" s="199">
        <f>IF(N344="nulová",J344,0)</f>
        <v>0</v>
      </c>
      <c r="BJ344" s="15" t="s">
        <v>144</v>
      </c>
      <c r="BK344" s="199">
        <f>ROUND(I344*H344,2)</f>
        <v>0</v>
      </c>
      <c r="BL344" s="15" t="s">
        <v>211</v>
      </c>
      <c r="BM344" s="198" t="s">
        <v>985</v>
      </c>
    </row>
    <row r="345" spans="1:65" s="2" customFormat="1" ht="126.75">
      <c r="A345" s="32"/>
      <c r="B345" s="33"/>
      <c r="C345" s="34"/>
      <c r="D345" s="200" t="s">
        <v>154</v>
      </c>
      <c r="E345" s="34"/>
      <c r="F345" s="201" t="s">
        <v>286</v>
      </c>
      <c r="G345" s="34"/>
      <c r="H345" s="34"/>
      <c r="I345" s="106"/>
      <c r="J345" s="34"/>
      <c r="K345" s="34"/>
      <c r="L345" s="37"/>
      <c r="M345" s="202"/>
      <c r="N345" s="203"/>
      <c r="O345" s="62"/>
      <c r="P345" s="62"/>
      <c r="Q345" s="62"/>
      <c r="R345" s="62"/>
      <c r="S345" s="62"/>
      <c r="T345" s="63"/>
      <c r="U345" s="32"/>
      <c r="V345" s="32"/>
      <c r="W345" s="32"/>
      <c r="X345" s="32"/>
      <c r="Y345" s="32"/>
      <c r="Z345" s="32"/>
      <c r="AA345" s="32"/>
      <c r="AB345" s="32"/>
      <c r="AC345" s="32"/>
      <c r="AD345" s="32"/>
      <c r="AE345" s="32"/>
      <c r="AT345" s="15" t="s">
        <v>154</v>
      </c>
      <c r="AU345" s="15" t="s">
        <v>144</v>
      </c>
    </row>
    <row r="346" spans="1:65" s="12" customFormat="1" ht="22.9" customHeight="1">
      <c r="B346" s="170"/>
      <c r="C346" s="171"/>
      <c r="D346" s="172" t="s">
        <v>72</v>
      </c>
      <c r="E346" s="184" t="s">
        <v>790</v>
      </c>
      <c r="F346" s="184" t="s">
        <v>791</v>
      </c>
      <c r="G346" s="171"/>
      <c r="H346" s="171"/>
      <c r="I346" s="174"/>
      <c r="J346" s="185">
        <f>BK346</f>
        <v>0</v>
      </c>
      <c r="K346" s="171"/>
      <c r="L346" s="176"/>
      <c r="M346" s="177"/>
      <c r="N346" s="178"/>
      <c r="O346" s="178"/>
      <c r="P346" s="179">
        <f>SUM(P347:P352)</f>
        <v>0</v>
      </c>
      <c r="Q346" s="178"/>
      <c r="R346" s="179">
        <f>SUM(R347:R352)</f>
        <v>8.4999999999999995E-4</v>
      </c>
      <c r="S346" s="178"/>
      <c r="T346" s="180">
        <f>SUM(T347:T352)</f>
        <v>0</v>
      </c>
      <c r="AR346" s="181" t="s">
        <v>144</v>
      </c>
      <c r="AT346" s="182" t="s">
        <v>72</v>
      </c>
      <c r="AU346" s="182" t="s">
        <v>81</v>
      </c>
      <c r="AY346" s="181" t="s">
        <v>136</v>
      </c>
      <c r="BK346" s="183">
        <f>SUM(BK347:BK352)</f>
        <v>0</v>
      </c>
    </row>
    <row r="347" spans="1:65" s="2" customFormat="1" ht="36" customHeight="1">
      <c r="A347" s="32"/>
      <c r="B347" s="33"/>
      <c r="C347" s="186" t="s">
        <v>810</v>
      </c>
      <c r="D347" s="186" t="s">
        <v>139</v>
      </c>
      <c r="E347" s="187" t="s">
        <v>986</v>
      </c>
      <c r="F347" s="188" t="s">
        <v>987</v>
      </c>
      <c r="G347" s="189" t="s">
        <v>142</v>
      </c>
      <c r="H347" s="190">
        <v>1</v>
      </c>
      <c r="I347" s="191"/>
      <c r="J347" s="192">
        <f t="shared" ref="J347:J352" si="40">ROUND(I347*H347,2)</f>
        <v>0</v>
      </c>
      <c r="K347" s="193"/>
      <c r="L347" s="37"/>
      <c r="M347" s="194" t="s">
        <v>19</v>
      </c>
      <c r="N347" s="195" t="s">
        <v>45</v>
      </c>
      <c r="O347" s="62"/>
      <c r="P347" s="196">
        <f t="shared" ref="P347:P352" si="41">O347*H347</f>
        <v>0</v>
      </c>
      <c r="Q347" s="196">
        <v>6.9999999999999994E-5</v>
      </c>
      <c r="R347" s="196">
        <f t="shared" ref="R347:R352" si="42">Q347*H347</f>
        <v>6.9999999999999994E-5</v>
      </c>
      <c r="S347" s="196">
        <v>0</v>
      </c>
      <c r="T347" s="197">
        <f t="shared" ref="T347:T352" si="43">S347*H347</f>
        <v>0</v>
      </c>
      <c r="U347" s="32"/>
      <c r="V347" s="32"/>
      <c r="W347" s="32"/>
      <c r="X347" s="32"/>
      <c r="Y347" s="32"/>
      <c r="Z347" s="32"/>
      <c r="AA347" s="32"/>
      <c r="AB347" s="32"/>
      <c r="AC347" s="32"/>
      <c r="AD347" s="32"/>
      <c r="AE347" s="32"/>
      <c r="AR347" s="198" t="s">
        <v>211</v>
      </c>
      <c r="AT347" s="198" t="s">
        <v>139</v>
      </c>
      <c r="AU347" s="198" t="s">
        <v>144</v>
      </c>
      <c r="AY347" s="15" t="s">
        <v>136</v>
      </c>
      <c r="BE347" s="199">
        <f t="shared" ref="BE347:BE352" si="44">IF(N347="základní",J347,0)</f>
        <v>0</v>
      </c>
      <c r="BF347" s="199">
        <f t="shared" ref="BF347:BF352" si="45">IF(N347="snížená",J347,0)</f>
        <v>0</v>
      </c>
      <c r="BG347" s="199">
        <f t="shared" ref="BG347:BG352" si="46">IF(N347="zákl. přenesená",J347,0)</f>
        <v>0</v>
      </c>
      <c r="BH347" s="199">
        <f t="shared" ref="BH347:BH352" si="47">IF(N347="sníž. přenesená",J347,0)</f>
        <v>0</v>
      </c>
      <c r="BI347" s="199">
        <f t="shared" ref="BI347:BI352" si="48">IF(N347="nulová",J347,0)</f>
        <v>0</v>
      </c>
      <c r="BJ347" s="15" t="s">
        <v>144</v>
      </c>
      <c r="BK347" s="199">
        <f t="shared" ref="BK347:BK352" si="49">ROUND(I347*H347,2)</f>
        <v>0</v>
      </c>
      <c r="BL347" s="15" t="s">
        <v>211</v>
      </c>
      <c r="BM347" s="198" t="s">
        <v>988</v>
      </c>
    </row>
    <row r="348" spans="1:65" s="2" customFormat="1" ht="24" customHeight="1">
      <c r="A348" s="32"/>
      <c r="B348" s="33"/>
      <c r="C348" s="186" t="s">
        <v>815</v>
      </c>
      <c r="D348" s="186" t="s">
        <v>139</v>
      </c>
      <c r="E348" s="187" t="s">
        <v>989</v>
      </c>
      <c r="F348" s="188" t="s">
        <v>990</v>
      </c>
      <c r="G348" s="189" t="s">
        <v>142</v>
      </c>
      <c r="H348" s="190">
        <v>1</v>
      </c>
      <c r="I348" s="191"/>
      <c r="J348" s="192">
        <f t="shared" si="40"/>
        <v>0</v>
      </c>
      <c r="K348" s="193"/>
      <c r="L348" s="37"/>
      <c r="M348" s="194" t="s">
        <v>19</v>
      </c>
      <c r="N348" s="195" t="s">
        <v>45</v>
      </c>
      <c r="O348" s="62"/>
      <c r="P348" s="196">
        <f t="shared" si="41"/>
        <v>0</v>
      </c>
      <c r="Q348" s="196">
        <v>1.3999999999999999E-4</v>
      </c>
      <c r="R348" s="196">
        <f t="shared" si="42"/>
        <v>1.3999999999999999E-4</v>
      </c>
      <c r="S348" s="196">
        <v>0</v>
      </c>
      <c r="T348" s="197">
        <f t="shared" si="43"/>
        <v>0</v>
      </c>
      <c r="U348" s="32"/>
      <c r="V348" s="32"/>
      <c r="W348" s="32"/>
      <c r="X348" s="32"/>
      <c r="Y348" s="32"/>
      <c r="Z348" s="32"/>
      <c r="AA348" s="32"/>
      <c r="AB348" s="32"/>
      <c r="AC348" s="32"/>
      <c r="AD348" s="32"/>
      <c r="AE348" s="32"/>
      <c r="AR348" s="198" t="s">
        <v>211</v>
      </c>
      <c r="AT348" s="198" t="s">
        <v>139</v>
      </c>
      <c r="AU348" s="198" t="s">
        <v>144</v>
      </c>
      <c r="AY348" s="15" t="s">
        <v>136</v>
      </c>
      <c r="BE348" s="199">
        <f t="shared" si="44"/>
        <v>0</v>
      </c>
      <c r="BF348" s="199">
        <f t="shared" si="45"/>
        <v>0</v>
      </c>
      <c r="BG348" s="199">
        <f t="shared" si="46"/>
        <v>0</v>
      </c>
      <c r="BH348" s="199">
        <f t="shared" si="47"/>
        <v>0</v>
      </c>
      <c r="BI348" s="199">
        <f t="shared" si="48"/>
        <v>0</v>
      </c>
      <c r="BJ348" s="15" t="s">
        <v>144</v>
      </c>
      <c r="BK348" s="199">
        <f t="shared" si="49"/>
        <v>0</v>
      </c>
      <c r="BL348" s="15" t="s">
        <v>211</v>
      </c>
      <c r="BM348" s="198" t="s">
        <v>991</v>
      </c>
    </row>
    <row r="349" spans="1:65" s="2" customFormat="1" ht="24" customHeight="1">
      <c r="A349" s="32"/>
      <c r="B349" s="33"/>
      <c r="C349" s="186" t="s">
        <v>819</v>
      </c>
      <c r="D349" s="186" t="s">
        <v>139</v>
      </c>
      <c r="E349" s="187" t="s">
        <v>992</v>
      </c>
      <c r="F349" s="188" t="s">
        <v>993</v>
      </c>
      <c r="G349" s="189" t="s">
        <v>142</v>
      </c>
      <c r="H349" s="190">
        <v>2</v>
      </c>
      <c r="I349" s="191"/>
      <c r="J349" s="192">
        <f t="shared" si="40"/>
        <v>0</v>
      </c>
      <c r="K349" s="193"/>
      <c r="L349" s="37"/>
      <c r="M349" s="194" t="s">
        <v>19</v>
      </c>
      <c r="N349" s="195" t="s">
        <v>45</v>
      </c>
      <c r="O349" s="62"/>
      <c r="P349" s="196">
        <f t="shared" si="41"/>
        <v>0</v>
      </c>
      <c r="Q349" s="196">
        <v>1.2E-4</v>
      </c>
      <c r="R349" s="196">
        <f t="shared" si="42"/>
        <v>2.4000000000000001E-4</v>
      </c>
      <c r="S349" s="196">
        <v>0</v>
      </c>
      <c r="T349" s="197">
        <f t="shared" si="43"/>
        <v>0</v>
      </c>
      <c r="U349" s="32"/>
      <c r="V349" s="32"/>
      <c r="W349" s="32"/>
      <c r="X349" s="32"/>
      <c r="Y349" s="32"/>
      <c r="Z349" s="32"/>
      <c r="AA349" s="32"/>
      <c r="AB349" s="32"/>
      <c r="AC349" s="32"/>
      <c r="AD349" s="32"/>
      <c r="AE349" s="32"/>
      <c r="AR349" s="198" t="s">
        <v>211</v>
      </c>
      <c r="AT349" s="198" t="s">
        <v>139</v>
      </c>
      <c r="AU349" s="198" t="s">
        <v>144</v>
      </c>
      <c r="AY349" s="15" t="s">
        <v>136</v>
      </c>
      <c r="BE349" s="199">
        <f t="shared" si="44"/>
        <v>0</v>
      </c>
      <c r="BF349" s="199">
        <f t="shared" si="45"/>
        <v>0</v>
      </c>
      <c r="BG349" s="199">
        <f t="shared" si="46"/>
        <v>0</v>
      </c>
      <c r="BH349" s="199">
        <f t="shared" si="47"/>
        <v>0</v>
      </c>
      <c r="BI349" s="199">
        <f t="shared" si="48"/>
        <v>0</v>
      </c>
      <c r="BJ349" s="15" t="s">
        <v>144</v>
      </c>
      <c r="BK349" s="199">
        <f t="shared" si="49"/>
        <v>0</v>
      </c>
      <c r="BL349" s="15" t="s">
        <v>211</v>
      </c>
      <c r="BM349" s="198" t="s">
        <v>994</v>
      </c>
    </row>
    <row r="350" spans="1:65" s="2" customFormat="1" ht="24" customHeight="1">
      <c r="A350" s="32"/>
      <c r="B350" s="33"/>
      <c r="C350" s="186" t="s">
        <v>995</v>
      </c>
      <c r="D350" s="186" t="s">
        <v>139</v>
      </c>
      <c r="E350" s="187" t="s">
        <v>793</v>
      </c>
      <c r="F350" s="188" t="s">
        <v>794</v>
      </c>
      <c r="G350" s="189" t="s">
        <v>214</v>
      </c>
      <c r="H350" s="190">
        <v>8</v>
      </c>
      <c r="I350" s="191"/>
      <c r="J350" s="192">
        <f t="shared" si="40"/>
        <v>0</v>
      </c>
      <c r="K350" s="193"/>
      <c r="L350" s="37"/>
      <c r="M350" s="194" t="s">
        <v>19</v>
      </c>
      <c r="N350" s="195" t="s">
        <v>45</v>
      </c>
      <c r="O350" s="62"/>
      <c r="P350" s="196">
        <f t="shared" si="41"/>
        <v>0</v>
      </c>
      <c r="Q350" s="196">
        <v>1.0000000000000001E-5</v>
      </c>
      <c r="R350" s="196">
        <f t="shared" si="42"/>
        <v>8.0000000000000007E-5</v>
      </c>
      <c r="S350" s="196">
        <v>0</v>
      </c>
      <c r="T350" s="197">
        <f t="shared" si="43"/>
        <v>0</v>
      </c>
      <c r="U350" s="32"/>
      <c r="V350" s="32"/>
      <c r="W350" s="32"/>
      <c r="X350" s="32"/>
      <c r="Y350" s="32"/>
      <c r="Z350" s="32"/>
      <c r="AA350" s="32"/>
      <c r="AB350" s="32"/>
      <c r="AC350" s="32"/>
      <c r="AD350" s="32"/>
      <c r="AE350" s="32"/>
      <c r="AR350" s="198" t="s">
        <v>211</v>
      </c>
      <c r="AT350" s="198" t="s">
        <v>139</v>
      </c>
      <c r="AU350" s="198" t="s">
        <v>144</v>
      </c>
      <c r="AY350" s="15" t="s">
        <v>136</v>
      </c>
      <c r="BE350" s="199">
        <f t="shared" si="44"/>
        <v>0</v>
      </c>
      <c r="BF350" s="199">
        <f t="shared" si="45"/>
        <v>0</v>
      </c>
      <c r="BG350" s="199">
        <f t="shared" si="46"/>
        <v>0</v>
      </c>
      <c r="BH350" s="199">
        <f t="shared" si="47"/>
        <v>0</v>
      </c>
      <c r="BI350" s="199">
        <f t="shared" si="48"/>
        <v>0</v>
      </c>
      <c r="BJ350" s="15" t="s">
        <v>144</v>
      </c>
      <c r="BK350" s="199">
        <f t="shared" si="49"/>
        <v>0</v>
      </c>
      <c r="BL350" s="15" t="s">
        <v>211</v>
      </c>
      <c r="BM350" s="198" t="s">
        <v>996</v>
      </c>
    </row>
    <row r="351" spans="1:65" s="2" customFormat="1" ht="24" customHeight="1">
      <c r="A351" s="32"/>
      <c r="B351" s="33"/>
      <c r="C351" s="186" t="s">
        <v>997</v>
      </c>
      <c r="D351" s="186" t="s">
        <v>139</v>
      </c>
      <c r="E351" s="187" t="s">
        <v>797</v>
      </c>
      <c r="F351" s="188" t="s">
        <v>798</v>
      </c>
      <c r="G351" s="189" t="s">
        <v>214</v>
      </c>
      <c r="H351" s="190">
        <v>8</v>
      </c>
      <c r="I351" s="191"/>
      <c r="J351" s="192">
        <f t="shared" si="40"/>
        <v>0</v>
      </c>
      <c r="K351" s="193"/>
      <c r="L351" s="37"/>
      <c r="M351" s="194" t="s">
        <v>19</v>
      </c>
      <c r="N351" s="195" t="s">
        <v>45</v>
      </c>
      <c r="O351" s="62"/>
      <c r="P351" s="196">
        <f t="shared" si="41"/>
        <v>0</v>
      </c>
      <c r="Q351" s="196">
        <v>2.0000000000000002E-5</v>
      </c>
      <c r="R351" s="196">
        <f t="shared" si="42"/>
        <v>1.6000000000000001E-4</v>
      </c>
      <c r="S351" s="196">
        <v>0</v>
      </c>
      <c r="T351" s="197">
        <f t="shared" si="43"/>
        <v>0</v>
      </c>
      <c r="U351" s="32"/>
      <c r="V351" s="32"/>
      <c r="W351" s="32"/>
      <c r="X351" s="32"/>
      <c r="Y351" s="32"/>
      <c r="Z351" s="32"/>
      <c r="AA351" s="32"/>
      <c r="AB351" s="32"/>
      <c r="AC351" s="32"/>
      <c r="AD351" s="32"/>
      <c r="AE351" s="32"/>
      <c r="AR351" s="198" t="s">
        <v>211</v>
      </c>
      <c r="AT351" s="198" t="s">
        <v>139</v>
      </c>
      <c r="AU351" s="198" t="s">
        <v>144</v>
      </c>
      <c r="AY351" s="15" t="s">
        <v>136</v>
      </c>
      <c r="BE351" s="199">
        <f t="shared" si="44"/>
        <v>0</v>
      </c>
      <c r="BF351" s="199">
        <f t="shared" si="45"/>
        <v>0</v>
      </c>
      <c r="BG351" s="199">
        <f t="shared" si="46"/>
        <v>0</v>
      </c>
      <c r="BH351" s="199">
        <f t="shared" si="47"/>
        <v>0</v>
      </c>
      <c r="BI351" s="199">
        <f t="shared" si="48"/>
        <v>0</v>
      </c>
      <c r="BJ351" s="15" t="s">
        <v>144</v>
      </c>
      <c r="BK351" s="199">
        <f t="shared" si="49"/>
        <v>0</v>
      </c>
      <c r="BL351" s="15" t="s">
        <v>211</v>
      </c>
      <c r="BM351" s="198" t="s">
        <v>998</v>
      </c>
    </row>
    <row r="352" spans="1:65" s="2" customFormat="1" ht="24" customHeight="1">
      <c r="A352" s="32"/>
      <c r="B352" s="33"/>
      <c r="C352" s="186" t="s">
        <v>999</v>
      </c>
      <c r="D352" s="186" t="s">
        <v>139</v>
      </c>
      <c r="E352" s="187" t="s">
        <v>801</v>
      </c>
      <c r="F352" s="188" t="s">
        <v>802</v>
      </c>
      <c r="G352" s="189" t="s">
        <v>214</v>
      </c>
      <c r="H352" s="190">
        <v>8</v>
      </c>
      <c r="I352" s="191"/>
      <c r="J352" s="192">
        <f t="shared" si="40"/>
        <v>0</v>
      </c>
      <c r="K352" s="193"/>
      <c r="L352" s="37"/>
      <c r="M352" s="194" t="s">
        <v>19</v>
      </c>
      <c r="N352" s="195" t="s">
        <v>45</v>
      </c>
      <c r="O352" s="62"/>
      <c r="P352" s="196">
        <f t="shared" si="41"/>
        <v>0</v>
      </c>
      <c r="Q352" s="196">
        <v>2.0000000000000002E-5</v>
      </c>
      <c r="R352" s="196">
        <f t="shared" si="42"/>
        <v>1.6000000000000001E-4</v>
      </c>
      <c r="S352" s="196">
        <v>0</v>
      </c>
      <c r="T352" s="197">
        <f t="shared" si="43"/>
        <v>0</v>
      </c>
      <c r="U352" s="32"/>
      <c r="V352" s="32"/>
      <c r="W352" s="32"/>
      <c r="X352" s="32"/>
      <c r="Y352" s="32"/>
      <c r="Z352" s="32"/>
      <c r="AA352" s="32"/>
      <c r="AB352" s="32"/>
      <c r="AC352" s="32"/>
      <c r="AD352" s="32"/>
      <c r="AE352" s="32"/>
      <c r="AR352" s="198" t="s">
        <v>211</v>
      </c>
      <c r="AT352" s="198" t="s">
        <v>139</v>
      </c>
      <c r="AU352" s="198" t="s">
        <v>144</v>
      </c>
      <c r="AY352" s="15" t="s">
        <v>136</v>
      </c>
      <c r="BE352" s="199">
        <f t="shared" si="44"/>
        <v>0</v>
      </c>
      <c r="BF352" s="199">
        <f t="shared" si="45"/>
        <v>0</v>
      </c>
      <c r="BG352" s="199">
        <f t="shared" si="46"/>
        <v>0</v>
      </c>
      <c r="BH352" s="199">
        <f t="shared" si="47"/>
        <v>0</v>
      </c>
      <c r="BI352" s="199">
        <f t="shared" si="48"/>
        <v>0</v>
      </c>
      <c r="BJ352" s="15" t="s">
        <v>144</v>
      </c>
      <c r="BK352" s="199">
        <f t="shared" si="49"/>
        <v>0</v>
      </c>
      <c r="BL352" s="15" t="s">
        <v>211</v>
      </c>
      <c r="BM352" s="198" t="s">
        <v>1000</v>
      </c>
    </row>
    <row r="353" spans="1:65" s="12" customFormat="1" ht="22.9" customHeight="1">
      <c r="B353" s="170"/>
      <c r="C353" s="171"/>
      <c r="D353" s="172" t="s">
        <v>72</v>
      </c>
      <c r="E353" s="184" t="s">
        <v>804</v>
      </c>
      <c r="F353" s="184" t="s">
        <v>805</v>
      </c>
      <c r="G353" s="171"/>
      <c r="H353" s="171"/>
      <c r="I353" s="174"/>
      <c r="J353" s="185">
        <f>BK353</f>
        <v>0</v>
      </c>
      <c r="K353" s="171"/>
      <c r="L353" s="176"/>
      <c r="M353" s="177"/>
      <c r="N353" s="178"/>
      <c r="O353" s="178"/>
      <c r="P353" s="179">
        <f>SUM(P354:P358)</f>
        <v>0</v>
      </c>
      <c r="Q353" s="178"/>
      <c r="R353" s="179">
        <f>SUM(R354:R358)</f>
        <v>3.6519999999999997E-2</v>
      </c>
      <c r="S353" s="178"/>
      <c r="T353" s="180">
        <f>SUM(T354:T358)</f>
        <v>7.4199999999999995E-3</v>
      </c>
      <c r="AR353" s="181" t="s">
        <v>144</v>
      </c>
      <c r="AT353" s="182" t="s">
        <v>72</v>
      </c>
      <c r="AU353" s="182" t="s">
        <v>81</v>
      </c>
      <c r="AY353" s="181" t="s">
        <v>136</v>
      </c>
      <c r="BK353" s="183">
        <f>SUM(BK354:BK358)</f>
        <v>0</v>
      </c>
    </row>
    <row r="354" spans="1:65" s="2" customFormat="1" ht="24" customHeight="1">
      <c r="A354" s="32"/>
      <c r="B354" s="33"/>
      <c r="C354" s="186" t="s">
        <v>1001</v>
      </c>
      <c r="D354" s="186" t="s">
        <v>139</v>
      </c>
      <c r="E354" s="187" t="s">
        <v>807</v>
      </c>
      <c r="F354" s="188" t="s">
        <v>808</v>
      </c>
      <c r="G354" s="189" t="s">
        <v>142</v>
      </c>
      <c r="H354" s="190">
        <v>4</v>
      </c>
      <c r="I354" s="191"/>
      <c r="J354" s="192">
        <f>ROUND(I354*H354,2)</f>
        <v>0</v>
      </c>
      <c r="K354" s="193"/>
      <c r="L354" s="37"/>
      <c r="M354" s="194" t="s">
        <v>19</v>
      </c>
      <c r="N354" s="195" t="s">
        <v>45</v>
      </c>
      <c r="O354" s="62"/>
      <c r="P354" s="196">
        <f>O354*H354</f>
        <v>0</v>
      </c>
      <c r="Q354" s="196">
        <v>0</v>
      </c>
      <c r="R354" s="196">
        <f>Q354*H354</f>
        <v>0</v>
      </c>
      <c r="S354" s="196">
        <v>1.4999999999999999E-4</v>
      </c>
      <c r="T354" s="197">
        <f>S354*H354</f>
        <v>5.9999999999999995E-4</v>
      </c>
      <c r="U354" s="32"/>
      <c r="V354" s="32"/>
      <c r="W354" s="32"/>
      <c r="X354" s="32"/>
      <c r="Y354" s="32"/>
      <c r="Z354" s="32"/>
      <c r="AA354" s="32"/>
      <c r="AB354" s="32"/>
      <c r="AC354" s="32"/>
      <c r="AD354" s="32"/>
      <c r="AE354" s="32"/>
      <c r="AR354" s="198" t="s">
        <v>211</v>
      </c>
      <c r="AT354" s="198" t="s">
        <v>139</v>
      </c>
      <c r="AU354" s="198" t="s">
        <v>144</v>
      </c>
      <c r="AY354" s="15" t="s">
        <v>136</v>
      </c>
      <c r="BE354" s="199">
        <f>IF(N354="základní",J354,0)</f>
        <v>0</v>
      </c>
      <c r="BF354" s="199">
        <f>IF(N354="snížená",J354,0)</f>
        <v>0</v>
      </c>
      <c r="BG354" s="199">
        <f>IF(N354="zákl. přenesená",J354,0)</f>
        <v>0</v>
      </c>
      <c r="BH354" s="199">
        <f>IF(N354="sníž. přenesená",J354,0)</f>
        <v>0</v>
      </c>
      <c r="BI354" s="199">
        <f>IF(N354="nulová",J354,0)</f>
        <v>0</v>
      </c>
      <c r="BJ354" s="15" t="s">
        <v>144</v>
      </c>
      <c r="BK354" s="199">
        <f>ROUND(I354*H354,2)</f>
        <v>0</v>
      </c>
      <c r="BL354" s="15" t="s">
        <v>211</v>
      </c>
      <c r="BM354" s="198" t="s">
        <v>1002</v>
      </c>
    </row>
    <row r="355" spans="1:65" s="2" customFormat="1" ht="16.5" customHeight="1">
      <c r="A355" s="32"/>
      <c r="B355" s="33"/>
      <c r="C355" s="186" t="s">
        <v>1003</v>
      </c>
      <c r="D355" s="186" t="s">
        <v>139</v>
      </c>
      <c r="E355" s="187" t="s">
        <v>811</v>
      </c>
      <c r="F355" s="188" t="s">
        <v>812</v>
      </c>
      <c r="G355" s="189" t="s">
        <v>142</v>
      </c>
      <c r="H355" s="190">
        <v>22</v>
      </c>
      <c r="I355" s="191"/>
      <c r="J355" s="192">
        <f>ROUND(I355*H355,2)</f>
        <v>0</v>
      </c>
      <c r="K355" s="193"/>
      <c r="L355" s="37"/>
      <c r="M355" s="194" t="s">
        <v>19</v>
      </c>
      <c r="N355" s="195" t="s">
        <v>45</v>
      </c>
      <c r="O355" s="62"/>
      <c r="P355" s="196">
        <f>O355*H355</f>
        <v>0</v>
      </c>
      <c r="Q355" s="196">
        <v>1E-3</v>
      </c>
      <c r="R355" s="196">
        <f>Q355*H355</f>
        <v>2.1999999999999999E-2</v>
      </c>
      <c r="S355" s="196">
        <v>3.1E-4</v>
      </c>
      <c r="T355" s="197">
        <f>S355*H355</f>
        <v>6.8199999999999997E-3</v>
      </c>
      <c r="U355" s="32"/>
      <c r="V355" s="32"/>
      <c r="W355" s="32"/>
      <c r="X355" s="32"/>
      <c r="Y355" s="32"/>
      <c r="Z355" s="32"/>
      <c r="AA355" s="32"/>
      <c r="AB355" s="32"/>
      <c r="AC355" s="32"/>
      <c r="AD355" s="32"/>
      <c r="AE355" s="32"/>
      <c r="AR355" s="198" t="s">
        <v>211</v>
      </c>
      <c r="AT355" s="198" t="s">
        <v>139</v>
      </c>
      <c r="AU355" s="198" t="s">
        <v>144</v>
      </c>
      <c r="AY355" s="15" t="s">
        <v>136</v>
      </c>
      <c r="BE355" s="199">
        <f>IF(N355="základní",J355,0)</f>
        <v>0</v>
      </c>
      <c r="BF355" s="199">
        <f>IF(N355="snížená",J355,0)</f>
        <v>0</v>
      </c>
      <c r="BG355" s="199">
        <f>IF(N355="zákl. přenesená",J355,0)</f>
        <v>0</v>
      </c>
      <c r="BH355" s="199">
        <f>IF(N355="sníž. přenesená",J355,0)</f>
        <v>0</v>
      </c>
      <c r="BI355" s="199">
        <f>IF(N355="nulová",J355,0)</f>
        <v>0</v>
      </c>
      <c r="BJ355" s="15" t="s">
        <v>144</v>
      </c>
      <c r="BK355" s="199">
        <f>ROUND(I355*H355,2)</f>
        <v>0</v>
      </c>
      <c r="BL355" s="15" t="s">
        <v>211</v>
      </c>
      <c r="BM355" s="198" t="s">
        <v>1004</v>
      </c>
    </row>
    <row r="356" spans="1:65" s="2" customFormat="1" ht="39">
      <c r="A356" s="32"/>
      <c r="B356" s="33"/>
      <c r="C356" s="34"/>
      <c r="D356" s="200" t="s">
        <v>154</v>
      </c>
      <c r="E356" s="34"/>
      <c r="F356" s="201" t="s">
        <v>814</v>
      </c>
      <c r="G356" s="34"/>
      <c r="H356" s="34"/>
      <c r="I356" s="106"/>
      <c r="J356" s="34"/>
      <c r="K356" s="34"/>
      <c r="L356" s="37"/>
      <c r="M356" s="202"/>
      <c r="N356" s="203"/>
      <c r="O356" s="62"/>
      <c r="P356" s="62"/>
      <c r="Q356" s="62"/>
      <c r="R356" s="62"/>
      <c r="S356" s="62"/>
      <c r="T356" s="63"/>
      <c r="U356" s="32"/>
      <c r="V356" s="32"/>
      <c r="W356" s="32"/>
      <c r="X356" s="32"/>
      <c r="Y356" s="32"/>
      <c r="Z356" s="32"/>
      <c r="AA356" s="32"/>
      <c r="AB356" s="32"/>
      <c r="AC356" s="32"/>
      <c r="AD356" s="32"/>
      <c r="AE356" s="32"/>
      <c r="AT356" s="15" t="s">
        <v>154</v>
      </c>
      <c r="AU356" s="15" t="s">
        <v>144</v>
      </c>
    </row>
    <row r="357" spans="1:65" s="2" customFormat="1" ht="24" customHeight="1">
      <c r="A357" s="32"/>
      <c r="B357" s="33"/>
      <c r="C357" s="186" t="s">
        <v>1005</v>
      </c>
      <c r="D357" s="186" t="s">
        <v>139</v>
      </c>
      <c r="E357" s="187" t="s">
        <v>816</v>
      </c>
      <c r="F357" s="188" t="s">
        <v>817</v>
      </c>
      <c r="G357" s="189" t="s">
        <v>142</v>
      </c>
      <c r="H357" s="190">
        <v>44</v>
      </c>
      <c r="I357" s="191"/>
      <c r="J357" s="192">
        <f>ROUND(I357*H357,2)</f>
        <v>0</v>
      </c>
      <c r="K357" s="193"/>
      <c r="L357" s="37"/>
      <c r="M357" s="194" t="s">
        <v>19</v>
      </c>
      <c r="N357" s="195" t="s">
        <v>45</v>
      </c>
      <c r="O357" s="62"/>
      <c r="P357" s="196">
        <f>O357*H357</f>
        <v>0</v>
      </c>
      <c r="Q357" s="196">
        <v>2.0000000000000001E-4</v>
      </c>
      <c r="R357" s="196">
        <f>Q357*H357</f>
        <v>8.8000000000000005E-3</v>
      </c>
      <c r="S357" s="196">
        <v>0</v>
      </c>
      <c r="T357" s="197">
        <f>S357*H357</f>
        <v>0</v>
      </c>
      <c r="U357" s="32"/>
      <c r="V357" s="32"/>
      <c r="W357" s="32"/>
      <c r="X357" s="32"/>
      <c r="Y357" s="32"/>
      <c r="Z357" s="32"/>
      <c r="AA357" s="32"/>
      <c r="AB357" s="32"/>
      <c r="AC357" s="32"/>
      <c r="AD357" s="32"/>
      <c r="AE357" s="32"/>
      <c r="AR357" s="198" t="s">
        <v>211</v>
      </c>
      <c r="AT357" s="198" t="s">
        <v>139</v>
      </c>
      <c r="AU357" s="198" t="s">
        <v>144</v>
      </c>
      <c r="AY357" s="15" t="s">
        <v>136</v>
      </c>
      <c r="BE357" s="199">
        <f>IF(N357="základní",J357,0)</f>
        <v>0</v>
      </c>
      <c r="BF357" s="199">
        <f>IF(N357="snížená",J357,0)</f>
        <v>0</v>
      </c>
      <c r="BG357" s="199">
        <f>IF(N357="zákl. přenesená",J357,0)</f>
        <v>0</v>
      </c>
      <c r="BH357" s="199">
        <f>IF(N357="sníž. přenesená",J357,0)</f>
        <v>0</v>
      </c>
      <c r="BI357" s="199">
        <f>IF(N357="nulová",J357,0)</f>
        <v>0</v>
      </c>
      <c r="BJ357" s="15" t="s">
        <v>144</v>
      </c>
      <c r="BK357" s="199">
        <f>ROUND(I357*H357,2)</f>
        <v>0</v>
      </c>
      <c r="BL357" s="15" t="s">
        <v>211</v>
      </c>
      <c r="BM357" s="198" t="s">
        <v>1006</v>
      </c>
    </row>
    <row r="358" spans="1:65" s="2" customFormat="1" ht="36" customHeight="1">
      <c r="A358" s="32"/>
      <c r="B358" s="33"/>
      <c r="C358" s="186" t="s">
        <v>1007</v>
      </c>
      <c r="D358" s="186" t="s">
        <v>139</v>
      </c>
      <c r="E358" s="187" t="s">
        <v>820</v>
      </c>
      <c r="F358" s="188" t="s">
        <v>821</v>
      </c>
      <c r="G358" s="189" t="s">
        <v>142</v>
      </c>
      <c r="H358" s="190">
        <v>22</v>
      </c>
      <c r="I358" s="191"/>
      <c r="J358" s="192">
        <f>ROUND(I358*H358,2)</f>
        <v>0</v>
      </c>
      <c r="K358" s="193"/>
      <c r="L358" s="37"/>
      <c r="M358" s="215" t="s">
        <v>19</v>
      </c>
      <c r="N358" s="216" t="s">
        <v>45</v>
      </c>
      <c r="O358" s="217"/>
      <c r="P358" s="218">
        <f>O358*H358</f>
        <v>0</v>
      </c>
      <c r="Q358" s="218">
        <v>2.5999999999999998E-4</v>
      </c>
      <c r="R358" s="218">
        <f>Q358*H358</f>
        <v>5.7199999999999994E-3</v>
      </c>
      <c r="S358" s="218">
        <v>0</v>
      </c>
      <c r="T358" s="219">
        <f>S358*H358</f>
        <v>0</v>
      </c>
      <c r="U358" s="32"/>
      <c r="V358" s="32"/>
      <c r="W358" s="32"/>
      <c r="X358" s="32"/>
      <c r="Y358" s="32"/>
      <c r="Z358" s="32"/>
      <c r="AA358" s="32"/>
      <c r="AB358" s="32"/>
      <c r="AC358" s="32"/>
      <c r="AD358" s="32"/>
      <c r="AE358" s="32"/>
      <c r="AR358" s="198" t="s">
        <v>211</v>
      </c>
      <c r="AT358" s="198" t="s">
        <v>139</v>
      </c>
      <c r="AU358" s="198" t="s">
        <v>144</v>
      </c>
      <c r="AY358" s="15" t="s">
        <v>136</v>
      </c>
      <c r="BE358" s="199">
        <f>IF(N358="základní",J358,0)</f>
        <v>0</v>
      </c>
      <c r="BF358" s="199">
        <f>IF(N358="snížená",J358,0)</f>
        <v>0</v>
      </c>
      <c r="BG358" s="199">
        <f>IF(N358="zákl. přenesená",J358,0)</f>
        <v>0</v>
      </c>
      <c r="BH358" s="199">
        <f>IF(N358="sníž. přenesená",J358,0)</f>
        <v>0</v>
      </c>
      <c r="BI358" s="199">
        <f>IF(N358="nulová",J358,0)</f>
        <v>0</v>
      </c>
      <c r="BJ358" s="15" t="s">
        <v>144</v>
      </c>
      <c r="BK358" s="199">
        <f>ROUND(I358*H358,2)</f>
        <v>0</v>
      </c>
      <c r="BL358" s="15" t="s">
        <v>211</v>
      </c>
      <c r="BM358" s="198" t="s">
        <v>1008</v>
      </c>
    </row>
    <row r="359" spans="1:65" s="2" customFormat="1" ht="6.95" customHeight="1">
      <c r="A359" s="32"/>
      <c r="B359" s="45"/>
      <c r="C359" s="46"/>
      <c r="D359" s="46"/>
      <c r="E359" s="46"/>
      <c r="F359" s="46"/>
      <c r="G359" s="46"/>
      <c r="H359" s="46"/>
      <c r="I359" s="134"/>
      <c r="J359" s="46"/>
      <c r="K359" s="46"/>
      <c r="L359" s="37"/>
      <c r="M359" s="32"/>
      <c r="O359" s="32"/>
      <c r="P359" s="32"/>
      <c r="Q359" s="32"/>
      <c r="R359" s="32"/>
      <c r="S359" s="32"/>
      <c r="T359" s="32"/>
      <c r="U359" s="32"/>
      <c r="V359" s="32"/>
      <c r="W359" s="32"/>
      <c r="X359" s="32"/>
      <c r="Y359" s="32"/>
      <c r="Z359" s="32"/>
      <c r="AA359" s="32"/>
      <c r="AB359" s="32"/>
      <c r="AC359" s="32"/>
      <c r="AD359" s="32"/>
      <c r="AE359" s="32"/>
    </row>
  </sheetData>
  <sheetProtection algorithmName="SHA-512" hashValue="D/4neESqdEPdr2ZDQeiycq6uo3LCkV96LLTJ1t7IgHP8c+rRtaD0yCr/09lmHyCDfuw+6qGAfISnp7eMY9wkuQ==" saltValue="N3oyQiIzhEcmG1x1Jw4WOonfEtYgsBRSwCNFPQy8oJplqPiQIX+kIXvM2makDR9G78+6pBrS0ySvX5K/FKnIxg==" spinCount="100000" sheet="1" objects="1" scenarios="1" formatColumns="0" formatRows="0" autoFilter="0"/>
  <autoFilter ref="C100:K358"/>
  <mergeCells count="9">
    <mergeCell ref="E50:H50"/>
    <mergeCell ref="E91:H91"/>
    <mergeCell ref="E93:H9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8"/>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325"/>
      <c r="M2" s="325"/>
      <c r="N2" s="325"/>
      <c r="O2" s="325"/>
      <c r="P2" s="325"/>
      <c r="Q2" s="325"/>
      <c r="R2" s="325"/>
      <c r="S2" s="325"/>
      <c r="T2" s="325"/>
      <c r="U2" s="325"/>
      <c r="V2" s="325"/>
      <c r="AT2" s="15" t="s">
        <v>82</v>
      </c>
    </row>
    <row r="3" spans="1:46" s="1" customFormat="1" ht="6.95" customHeight="1">
      <c r="B3" s="100"/>
      <c r="C3" s="101"/>
      <c r="D3" s="101"/>
      <c r="E3" s="101"/>
      <c r="F3" s="101"/>
      <c r="G3" s="101"/>
      <c r="H3" s="101"/>
      <c r="I3" s="102"/>
      <c r="J3" s="101"/>
      <c r="K3" s="101"/>
      <c r="L3" s="18"/>
      <c r="AT3" s="15" t="s">
        <v>81</v>
      </c>
    </row>
    <row r="4" spans="1:46" s="1" customFormat="1" ht="24.95" customHeight="1">
      <c r="B4" s="18"/>
      <c r="D4" s="103" t="s">
        <v>92</v>
      </c>
      <c r="I4" s="99"/>
      <c r="L4" s="18"/>
      <c r="M4" s="104" t="s">
        <v>10</v>
      </c>
      <c r="AT4" s="15" t="s">
        <v>4</v>
      </c>
    </row>
    <row r="5" spans="1:46" s="1" customFormat="1" ht="6.95" customHeight="1">
      <c r="B5" s="18"/>
      <c r="I5" s="99"/>
      <c r="L5" s="18"/>
    </row>
    <row r="6" spans="1:46" s="1" customFormat="1" ht="12" customHeight="1">
      <c r="B6" s="18"/>
      <c r="D6" s="105" t="s">
        <v>16</v>
      </c>
      <c r="I6" s="99"/>
      <c r="L6" s="18"/>
    </row>
    <row r="7" spans="1:46" s="1" customFormat="1" ht="16.5" customHeight="1">
      <c r="B7" s="18"/>
      <c r="E7" s="341" t="str">
        <f>'Rekapitulace stavby'!K6</f>
        <v>Nad Sokolovnou 616 - stavební úpravy koupelen</v>
      </c>
      <c r="F7" s="342"/>
      <c r="G7" s="342"/>
      <c r="H7" s="342"/>
      <c r="I7" s="99"/>
      <c r="L7" s="18"/>
    </row>
    <row r="8" spans="1:46" s="2" customFormat="1" ht="12" customHeight="1">
      <c r="A8" s="32"/>
      <c r="B8" s="37"/>
      <c r="C8" s="32"/>
      <c r="D8" s="105" t="s">
        <v>93</v>
      </c>
      <c r="E8" s="32"/>
      <c r="F8" s="32"/>
      <c r="G8" s="32"/>
      <c r="H8" s="32"/>
      <c r="I8" s="106"/>
      <c r="J8" s="32"/>
      <c r="K8" s="32"/>
      <c r="L8" s="107"/>
      <c r="S8" s="32"/>
      <c r="T8" s="32"/>
      <c r="U8" s="32"/>
      <c r="V8" s="32"/>
      <c r="W8" s="32"/>
      <c r="X8" s="32"/>
      <c r="Y8" s="32"/>
      <c r="Z8" s="32"/>
      <c r="AA8" s="32"/>
      <c r="AB8" s="32"/>
      <c r="AC8" s="32"/>
      <c r="AD8" s="32"/>
      <c r="AE8" s="32"/>
    </row>
    <row r="9" spans="1:46" s="2" customFormat="1" ht="16.5" customHeight="1">
      <c r="A9" s="32"/>
      <c r="B9" s="37"/>
      <c r="C9" s="32"/>
      <c r="D9" s="32"/>
      <c r="E9" s="343" t="s">
        <v>94</v>
      </c>
      <c r="F9" s="344"/>
      <c r="G9" s="344"/>
      <c r="H9" s="344"/>
      <c r="I9" s="106"/>
      <c r="J9" s="32"/>
      <c r="K9" s="32"/>
      <c r="L9" s="107"/>
      <c r="S9" s="32"/>
      <c r="T9" s="32"/>
      <c r="U9" s="32"/>
      <c r="V9" s="32"/>
      <c r="W9" s="32"/>
      <c r="X9" s="32"/>
      <c r="Y9" s="32"/>
      <c r="Z9" s="32"/>
      <c r="AA9" s="32"/>
      <c r="AB9" s="32"/>
      <c r="AC9" s="32"/>
      <c r="AD9" s="32"/>
      <c r="AE9" s="32"/>
    </row>
    <row r="10" spans="1:46" s="2" customFormat="1">
      <c r="A10" s="32"/>
      <c r="B10" s="37"/>
      <c r="C10" s="32"/>
      <c r="D10" s="32"/>
      <c r="E10" s="32"/>
      <c r="F10" s="32"/>
      <c r="G10" s="32"/>
      <c r="H10" s="32"/>
      <c r="I10" s="106"/>
      <c r="J10" s="32"/>
      <c r="K10" s="32"/>
      <c r="L10" s="107"/>
      <c r="S10" s="32"/>
      <c r="T10" s="32"/>
      <c r="U10" s="32"/>
      <c r="V10" s="32"/>
      <c r="W10" s="32"/>
      <c r="X10" s="32"/>
      <c r="Y10" s="32"/>
      <c r="Z10" s="32"/>
      <c r="AA10" s="32"/>
      <c r="AB10" s="32"/>
      <c r="AC10" s="32"/>
      <c r="AD10" s="32"/>
      <c r="AE10" s="32"/>
    </row>
    <row r="11" spans="1:46" s="2" customFormat="1" ht="12" customHeight="1">
      <c r="A11" s="32"/>
      <c r="B11" s="37"/>
      <c r="C11" s="32"/>
      <c r="D11" s="105" t="s">
        <v>18</v>
      </c>
      <c r="E11" s="32"/>
      <c r="F11" s="108" t="s">
        <v>19</v>
      </c>
      <c r="G11" s="32"/>
      <c r="H11" s="32"/>
      <c r="I11" s="109" t="s">
        <v>20</v>
      </c>
      <c r="J11" s="108" t="s">
        <v>19</v>
      </c>
      <c r="K11" s="32"/>
      <c r="L11" s="107"/>
      <c r="S11" s="32"/>
      <c r="T11" s="32"/>
      <c r="U11" s="32"/>
      <c r="V11" s="32"/>
      <c r="W11" s="32"/>
      <c r="X11" s="32"/>
      <c r="Y11" s="32"/>
      <c r="Z11" s="32"/>
      <c r="AA11" s="32"/>
      <c r="AB11" s="32"/>
      <c r="AC11" s="32"/>
      <c r="AD11" s="32"/>
      <c r="AE11" s="32"/>
    </row>
    <row r="12" spans="1:46" s="2" customFormat="1" ht="12" customHeight="1">
      <c r="A12" s="32"/>
      <c r="B12" s="37"/>
      <c r="C12" s="32"/>
      <c r="D12" s="105" t="s">
        <v>21</v>
      </c>
      <c r="E12" s="32"/>
      <c r="F12" s="108" t="s">
        <v>22</v>
      </c>
      <c r="G12" s="32"/>
      <c r="H12" s="32"/>
      <c r="I12" s="109" t="s">
        <v>23</v>
      </c>
      <c r="J12" s="110">
        <f>'Rekapitulace stavby'!AN8</f>
        <v>43714</v>
      </c>
      <c r="K12" s="32"/>
      <c r="L12" s="107"/>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106"/>
      <c r="J13" s="32"/>
      <c r="K13" s="32"/>
      <c r="L13" s="107"/>
      <c r="S13" s="32"/>
      <c r="T13" s="32"/>
      <c r="U13" s="32"/>
      <c r="V13" s="32"/>
      <c r="W13" s="32"/>
      <c r="X13" s="32"/>
      <c r="Y13" s="32"/>
      <c r="Z13" s="32"/>
      <c r="AA13" s="32"/>
      <c r="AB13" s="32"/>
      <c r="AC13" s="32"/>
      <c r="AD13" s="32"/>
      <c r="AE13" s="32"/>
    </row>
    <row r="14" spans="1:46" s="2" customFormat="1" ht="12" customHeight="1">
      <c r="A14" s="32"/>
      <c r="B14" s="37"/>
      <c r="C14" s="32"/>
      <c r="D14" s="105" t="s">
        <v>24</v>
      </c>
      <c r="E14" s="32"/>
      <c r="F14" s="32"/>
      <c r="G14" s="32"/>
      <c r="H14" s="32"/>
      <c r="I14" s="109" t="s">
        <v>25</v>
      </c>
      <c r="J14" s="108" t="s">
        <v>26</v>
      </c>
      <c r="K14" s="32"/>
      <c r="L14" s="107"/>
      <c r="S14" s="32"/>
      <c r="T14" s="32"/>
      <c r="U14" s="32"/>
      <c r="V14" s="32"/>
      <c r="W14" s="32"/>
      <c r="X14" s="32"/>
      <c r="Y14" s="32"/>
      <c r="Z14" s="32"/>
      <c r="AA14" s="32"/>
      <c r="AB14" s="32"/>
      <c r="AC14" s="32"/>
      <c r="AD14" s="32"/>
      <c r="AE14" s="32"/>
    </row>
    <row r="15" spans="1:46" s="2" customFormat="1" ht="18" customHeight="1">
      <c r="A15" s="32"/>
      <c r="B15" s="37"/>
      <c r="C15" s="32"/>
      <c r="D15" s="32"/>
      <c r="E15" s="108" t="s">
        <v>27</v>
      </c>
      <c r="F15" s="32"/>
      <c r="G15" s="32"/>
      <c r="H15" s="32"/>
      <c r="I15" s="109" t="s">
        <v>28</v>
      </c>
      <c r="J15" s="108" t="s">
        <v>19</v>
      </c>
      <c r="K15" s="32"/>
      <c r="L15" s="107"/>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106"/>
      <c r="J16" s="32"/>
      <c r="K16" s="32"/>
      <c r="L16" s="107"/>
      <c r="S16" s="32"/>
      <c r="T16" s="32"/>
      <c r="U16" s="32"/>
      <c r="V16" s="32"/>
      <c r="W16" s="32"/>
      <c r="X16" s="32"/>
      <c r="Y16" s="32"/>
      <c r="Z16" s="32"/>
      <c r="AA16" s="32"/>
      <c r="AB16" s="32"/>
      <c r="AC16" s="32"/>
      <c r="AD16" s="32"/>
      <c r="AE16" s="32"/>
    </row>
    <row r="17" spans="1:31" s="2" customFormat="1" ht="12" customHeight="1">
      <c r="A17" s="32"/>
      <c r="B17" s="37"/>
      <c r="C17" s="32"/>
      <c r="D17" s="105" t="s">
        <v>29</v>
      </c>
      <c r="E17" s="32"/>
      <c r="F17" s="32"/>
      <c r="G17" s="32"/>
      <c r="H17" s="32"/>
      <c r="I17" s="109" t="s">
        <v>25</v>
      </c>
      <c r="J17" s="28" t="str">
        <f>'Rekapitulace stavby'!AN13</f>
        <v>Vyplň údaj</v>
      </c>
      <c r="K17" s="32"/>
      <c r="L17" s="107"/>
      <c r="S17" s="32"/>
      <c r="T17" s="32"/>
      <c r="U17" s="32"/>
      <c r="V17" s="32"/>
      <c r="W17" s="32"/>
      <c r="X17" s="32"/>
      <c r="Y17" s="32"/>
      <c r="Z17" s="32"/>
      <c r="AA17" s="32"/>
      <c r="AB17" s="32"/>
      <c r="AC17" s="32"/>
      <c r="AD17" s="32"/>
      <c r="AE17" s="32"/>
    </row>
    <row r="18" spans="1:31" s="2" customFormat="1" ht="18" customHeight="1">
      <c r="A18" s="32"/>
      <c r="B18" s="37"/>
      <c r="C18" s="32"/>
      <c r="D18" s="32"/>
      <c r="E18" s="345" t="str">
        <f>'Rekapitulace stavby'!E14</f>
        <v>Vyplň údaj</v>
      </c>
      <c r="F18" s="346"/>
      <c r="G18" s="346"/>
      <c r="H18" s="346"/>
      <c r="I18" s="109" t="s">
        <v>28</v>
      </c>
      <c r="J18" s="28" t="str">
        <f>'Rekapitulace stavby'!AN14</f>
        <v>Vyplň údaj</v>
      </c>
      <c r="K18" s="32"/>
      <c r="L18" s="107"/>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106"/>
      <c r="J19" s="32"/>
      <c r="K19" s="32"/>
      <c r="L19" s="107"/>
      <c r="S19" s="32"/>
      <c r="T19" s="32"/>
      <c r="U19" s="32"/>
      <c r="V19" s="32"/>
      <c r="W19" s="32"/>
      <c r="X19" s="32"/>
      <c r="Y19" s="32"/>
      <c r="Z19" s="32"/>
      <c r="AA19" s="32"/>
      <c r="AB19" s="32"/>
      <c r="AC19" s="32"/>
      <c r="AD19" s="32"/>
      <c r="AE19" s="32"/>
    </row>
    <row r="20" spans="1:31" s="2" customFormat="1" ht="12" customHeight="1">
      <c r="A20" s="32"/>
      <c r="B20" s="37"/>
      <c r="C20" s="32"/>
      <c r="D20" s="105" t="s">
        <v>31</v>
      </c>
      <c r="E20" s="32"/>
      <c r="F20" s="32"/>
      <c r="G20" s="32"/>
      <c r="H20" s="32"/>
      <c r="I20" s="109" t="s">
        <v>25</v>
      </c>
      <c r="J20" s="108" t="str">
        <f>IF('Rekapitulace stavby'!AN16="","",'Rekapitulace stavby'!AN16)</f>
        <v/>
      </c>
      <c r="K20" s="32"/>
      <c r="L20" s="107"/>
      <c r="S20" s="32"/>
      <c r="T20" s="32"/>
      <c r="U20" s="32"/>
      <c r="V20" s="32"/>
      <c r="W20" s="32"/>
      <c r="X20" s="32"/>
      <c r="Y20" s="32"/>
      <c r="Z20" s="32"/>
      <c r="AA20" s="32"/>
      <c r="AB20" s="32"/>
      <c r="AC20" s="32"/>
      <c r="AD20" s="32"/>
      <c r="AE20" s="32"/>
    </row>
    <row r="21" spans="1:31" s="2" customFormat="1" ht="18" customHeight="1">
      <c r="A21" s="32"/>
      <c r="B21" s="37"/>
      <c r="C21" s="32"/>
      <c r="D21" s="32"/>
      <c r="E21" s="108" t="str">
        <f>IF('Rekapitulace stavby'!E17="","",'Rekapitulace stavby'!E17)</f>
        <v xml:space="preserve"> </v>
      </c>
      <c r="F21" s="32"/>
      <c r="G21" s="32"/>
      <c r="H21" s="32"/>
      <c r="I21" s="109" t="s">
        <v>28</v>
      </c>
      <c r="J21" s="108" t="str">
        <f>IF('Rekapitulace stavby'!AN17="","",'Rekapitulace stavby'!AN17)</f>
        <v/>
      </c>
      <c r="K21" s="32"/>
      <c r="L21" s="107"/>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106"/>
      <c r="J22" s="32"/>
      <c r="K22" s="32"/>
      <c r="L22" s="107"/>
      <c r="S22" s="32"/>
      <c r="T22" s="32"/>
      <c r="U22" s="32"/>
      <c r="V22" s="32"/>
      <c r="W22" s="32"/>
      <c r="X22" s="32"/>
      <c r="Y22" s="32"/>
      <c r="Z22" s="32"/>
      <c r="AA22" s="32"/>
      <c r="AB22" s="32"/>
      <c r="AC22" s="32"/>
      <c r="AD22" s="32"/>
      <c r="AE22" s="32"/>
    </row>
    <row r="23" spans="1:31" s="2" customFormat="1" ht="12" customHeight="1">
      <c r="A23" s="32"/>
      <c r="B23" s="37"/>
      <c r="C23" s="32"/>
      <c r="D23" s="105" t="s">
        <v>34</v>
      </c>
      <c r="E23" s="32"/>
      <c r="F23" s="32"/>
      <c r="G23" s="32"/>
      <c r="H23" s="32"/>
      <c r="I23" s="109" t="s">
        <v>25</v>
      </c>
      <c r="J23" s="108" t="s">
        <v>35</v>
      </c>
      <c r="K23" s="32"/>
      <c r="L23" s="107"/>
      <c r="S23" s="32"/>
      <c r="T23" s="32"/>
      <c r="U23" s="32"/>
      <c r="V23" s="32"/>
      <c r="W23" s="32"/>
      <c r="X23" s="32"/>
      <c r="Y23" s="32"/>
      <c r="Z23" s="32"/>
      <c r="AA23" s="32"/>
      <c r="AB23" s="32"/>
      <c r="AC23" s="32"/>
      <c r="AD23" s="32"/>
      <c r="AE23" s="32"/>
    </row>
    <row r="24" spans="1:31" s="2" customFormat="1" ht="18" customHeight="1">
      <c r="A24" s="32"/>
      <c r="B24" s="37"/>
      <c r="C24" s="32"/>
      <c r="D24" s="32"/>
      <c r="E24" s="108" t="s">
        <v>36</v>
      </c>
      <c r="F24" s="32"/>
      <c r="G24" s="32"/>
      <c r="H24" s="32"/>
      <c r="I24" s="109" t="s">
        <v>28</v>
      </c>
      <c r="J24" s="108" t="s">
        <v>19</v>
      </c>
      <c r="K24" s="32"/>
      <c r="L24" s="107"/>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106"/>
      <c r="J25" s="32"/>
      <c r="K25" s="32"/>
      <c r="L25" s="107"/>
      <c r="S25" s="32"/>
      <c r="T25" s="32"/>
      <c r="U25" s="32"/>
      <c r="V25" s="32"/>
      <c r="W25" s="32"/>
      <c r="X25" s="32"/>
      <c r="Y25" s="32"/>
      <c r="Z25" s="32"/>
      <c r="AA25" s="32"/>
      <c r="AB25" s="32"/>
      <c r="AC25" s="32"/>
      <c r="AD25" s="32"/>
      <c r="AE25" s="32"/>
    </row>
    <row r="26" spans="1:31" s="2" customFormat="1" ht="12" customHeight="1">
      <c r="A26" s="32"/>
      <c r="B26" s="37"/>
      <c r="C26" s="32"/>
      <c r="D26" s="105" t="s">
        <v>37</v>
      </c>
      <c r="E26" s="32"/>
      <c r="F26" s="32"/>
      <c r="G26" s="32"/>
      <c r="H26" s="32"/>
      <c r="I26" s="106"/>
      <c r="J26" s="32"/>
      <c r="K26" s="32"/>
      <c r="L26" s="107"/>
      <c r="S26" s="32"/>
      <c r="T26" s="32"/>
      <c r="U26" s="32"/>
      <c r="V26" s="32"/>
      <c r="W26" s="32"/>
      <c r="X26" s="32"/>
      <c r="Y26" s="32"/>
      <c r="Z26" s="32"/>
      <c r="AA26" s="32"/>
      <c r="AB26" s="32"/>
      <c r="AC26" s="32"/>
      <c r="AD26" s="32"/>
      <c r="AE26" s="32"/>
    </row>
    <row r="27" spans="1:31" s="8" customFormat="1" ht="89.25" customHeight="1">
      <c r="A27" s="111"/>
      <c r="B27" s="112"/>
      <c r="C27" s="111"/>
      <c r="D27" s="111"/>
      <c r="E27" s="347" t="s">
        <v>38</v>
      </c>
      <c r="F27" s="347"/>
      <c r="G27" s="347"/>
      <c r="H27" s="347"/>
      <c r="I27" s="113"/>
      <c r="J27" s="111"/>
      <c r="K27" s="111"/>
      <c r="L27" s="114"/>
      <c r="S27" s="111"/>
      <c r="T27" s="111"/>
      <c r="U27" s="111"/>
      <c r="V27" s="111"/>
      <c r="W27" s="111"/>
      <c r="X27" s="111"/>
      <c r="Y27" s="111"/>
      <c r="Z27" s="111"/>
      <c r="AA27" s="111"/>
      <c r="AB27" s="111"/>
      <c r="AC27" s="111"/>
      <c r="AD27" s="111"/>
      <c r="AE27" s="111"/>
    </row>
    <row r="28" spans="1:31" s="2" customFormat="1" ht="6.95" customHeight="1">
      <c r="A28" s="32"/>
      <c r="B28" s="37"/>
      <c r="C28" s="32"/>
      <c r="D28" s="32"/>
      <c r="E28" s="32"/>
      <c r="F28" s="32"/>
      <c r="G28" s="32"/>
      <c r="H28" s="32"/>
      <c r="I28" s="106"/>
      <c r="J28" s="32"/>
      <c r="K28" s="32"/>
      <c r="L28" s="107"/>
      <c r="S28" s="32"/>
      <c r="T28" s="32"/>
      <c r="U28" s="32"/>
      <c r="V28" s="32"/>
      <c r="W28" s="32"/>
      <c r="X28" s="32"/>
      <c r="Y28" s="32"/>
      <c r="Z28" s="32"/>
      <c r="AA28" s="32"/>
      <c r="AB28" s="32"/>
      <c r="AC28" s="32"/>
      <c r="AD28" s="32"/>
      <c r="AE28" s="32"/>
    </row>
    <row r="29" spans="1:31" s="2" customFormat="1" ht="6.95" customHeight="1">
      <c r="A29" s="32"/>
      <c r="B29" s="37"/>
      <c r="C29" s="32"/>
      <c r="D29" s="115"/>
      <c r="E29" s="115"/>
      <c r="F29" s="115"/>
      <c r="G29" s="115"/>
      <c r="H29" s="115"/>
      <c r="I29" s="116"/>
      <c r="J29" s="115"/>
      <c r="K29" s="115"/>
      <c r="L29" s="107"/>
      <c r="S29" s="32"/>
      <c r="T29" s="32"/>
      <c r="U29" s="32"/>
      <c r="V29" s="32"/>
      <c r="W29" s="32"/>
      <c r="X29" s="32"/>
      <c r="Y29" s="32"/>
      <c r="Z29" s="32"/>
      <c r="AA29" s="32"/>
      <c r="AB29" s="32"/>
      <c r="AC29" s="32"/>
      <c r="AD29" s="32"/>
      <c r="AE29" s="32"/>
    </row>
    <row r="30" spans="1:31" s="2" customFormat="1" ht="25.35" customHeight="1">
      <c r="A30" s="32"/>
      <c r="B30" s="37"/>
      <c r="C30" s="32"/>
      <c r="D30" s="117" t="s">
        <v>39</v>
      </c>
      <c r="E30" s="32"/>
      <c r="F30" s="32"/>
      <c r="G30" s="32"/>
      <c r="H30" s="32"/>
      <c r="I30" s="106"/>
      <c r="J30" s="118">
        <f>ROUND(J101, 2)</f>
        <v>0</v>
      </c>
      <c r="K30" s="32"/>
      <c r="L30" s="107"/>
      <c r="S30" s="32"/>
      <c r="T30" s="32"/>
      <c r="U30" s="32"/>
      <c r="V30" s="32"/>
      <c r="W30" s="32"/>
      <c r="X30" s="32"/>
      <c r="Y30" s="32"/>
      <c r="Z30" s="32"/>
      <c r="AA30" s="32"/>
      <c r="AB30" s="32"/>
      <c r="AC30" s="32"/>
      <c r="AD30" s="32"/>
      <c r="AE30" s="32"/>
    </row>
    <row r="31" spans="1:31" s="2" customFormat="1" ht="6.95" customHeight="1">
      <c r="A31" s="32"/>
      <c r="B31" s="37"/>
      <c r="C31" s="32"/>
      <c r="D31" s="115"/>
      <c r="E31" s="115"/>
      <c r="F31" s="115"/>
      <c r="G31" s="115"/>
      <c r="H31" s="115"/>
      <c r="I31" s="116"/>
      <c r="J31" s="115"/>
      <c r="K31" s="115"/>
      <c r="L31" s="107"/>
      <c r="S31" s="32"/>
      <c r="T31" s="32"/>
      <c r="U31" s="32"/>
      <c r="V31" s="32"/>
      <c r="W31" s="32"/>
      <c r="X31" s="32"/>
      <c r="Y31" s="32"/>
      <c r="Z31" s="32"/>
      <c r="AA31" s="32"/>
      <c r="AB31" s="32"/>
      <c r="AC31" s="32"/>
      <c r="AD31" s="32"/>
      <c r="AE31" s="32"/>
    </row>
    <row r="32" spans="1:31" s="2" customFormat="1" ht="14.45" customHeight="1">
      <c r="A32" s="32"/>
      <c r="B32" s="37"/>
      <c r="C32" s="32"/>
      <c r="D32" s="32"/>
      <c r="E32" s="32"/>
      <c r="F32" s="119" t="s">
        <v>41</v>
      </c>
      <c r="G32" s="32"/>
      <c r="H32" s="32"/>
      <c r="I32" s="120" t="s">
        <v>40</v>
      </c>
      <c r="J32" s="119" t="s">
        <v>42</v>
      </c>
      <c r="K32" s="32"/>
      <c r="L32" s="107"/>
      <c r="S32" s="32"/>
      <c r="T32" s="32"/>
      <c r="U32" s="32"/>
      <c r="V32" s="32"/>
      <c r="W32" s="32"/>
      <c r="X32" s="32"/>
      <c r="Y32" s="32"/>
      <c r="Z32" s="32"/>
      <c r="AA32" s="32"/>
      <c r="AB32" s="32"/>
      <c r="AC32" s="32"/>
      <c r="AD32" s="32"/>
      <c r="AE32" s="32"/>
    </row>
    <row r="33" spans="1:31" s="2" customFormat="1" ht="14.45" customHeight="1">
      <c r="A33" s="32"/>
      <c r="B33" s="37"/>
      <c r="C33" s="32"/>
      <c r="D33" s="121" t="s">
        <v>43</v>
      </c>
      <c r="E33" s="105" t="s">
        <v>44</v>
      </c>
      <c r="F33" s="122">
        <f>ROUND((SUM(BE101:BE347)),  2)</f>
        <v>0</v>
      </c>
      <c r="G33" s="32"/>
      <c r="H33" s="32"/>
      <c r="I33" s="123">
        <v>0.21</v>
      </c>
      <c r="J33" s="122">
        <f>ROUND(((SUM(BE101:BE347))*I33),  2)</f>
        <v>0</v>
      </c>
      <c r="K33" s="32"/>
      <c r="L33" s="107"/>
      <c r="S33" s="32"/>
      <c r="T33" s="32"/>
      <c r="U33" s="32"/>
      <c r="V33" s="32"/>
      <c r="W33" s="32"/>
      <c r="X33" s="32"/>
      <c r="Y33" s="32"/>
      <c r="Z33" s="32"/>
      <c r="AA33" s="32"/>
      <c r="AB33" s="32"/>
      <c r="AC33" s="32"/>
      <c r="AD33" s="32"/>
      <c r="AE33" s="32"/>
    </row>
    <row r="34" spans="1:31" s="2" customFormat="1" ht="14.45" customHeight="1">
      <c r="A34" s="32"/>
      <c r="B34" s="37"/>
      <c r="C34" s="32"/>
      <c r="D34" s="32"/>
      <c r="E34" s="105" t="s">
        <v>45</v>
      </c>
      <c r="F34" s="122">
        <f>ROUND((SUM(BF101:BF347)),  2)</f>
        <v>0</v>
      </c>
      <c r="G34" s="32"/>
      <c r="H34" s="32"/>
      <c r="I34" s="123">
        <v>0.15</v>
      </c>
      <c r="J34" s="122">
        <f>ROUND(((SUM(BF101:BF347))*I34),  2)</f>
        <v>0</v>
      </c>
      <c r="K34" s="32"/>
      <c r="L34" s="107"/>
      <c r="S34" s="32"/>
      <c r="T34" s="32"/>
      <c r="U34" s="32"/>
      <c r="V34" s="32"/>
      <c r="W34" s="32"/>
      <c r="X34" s="32"/>
      <c r="Y34" s="32"/>
      <c r="Z34" s="32"/>
      <c r="AA34" s="32"/>
      <c r="AB34" s="32"/>
      <c r="AC34" s="32"/>
      <c r="AD34" s="32"/>
      <c r="AE34" s="32"/>
    </row>
    <row r="35" spans="1:31" s="2" customFormat="1" ht="14.45" hidden="1" customHeight="1">
      <c r="A35" s="32"/>
      <c r="B35" s="37"/>
      <c r="C35" s="32"/>
      <c r="D35" s="32"/>
      <c r="E35" s="105" t="s">
        <v>46</v>
      </c>
      <c r="F35" s="122">
        <f>ROUND((SUM(BG101:BG347)),  2)</f>
        <v>0</v>
      </c>
      <c r="G35" s="32"/>
      <c r="H35" s="32"/>
      <c r="I35" s="123">
        <v>0.21</v>
      </c>
      <c r="J35" s="122">
        <f>0</f>
        <v>0</v>
      </c>
      <c r="K35" s="32"/>
      <c r="L35" s="107"/>
      <c r="S35" s="32"/>
      <c r="T35" s="32"/>
      <c r="U35" s="32"/>
      <c r="V35" s="32"/>
      <c r="W35" s="32"/>
      <c r="X35" s="32"/>
      <c r="Y35" s="32"/>
      <c r="Z35" s="32"/>
      <c r="AA35" s="32"/>
      <c r="AB35" s="32"/>
      <c r="AC35" s="32"/>
      <c r="AD35" s="32"/>
      <c r="AE35" s="32"/>
    </row>
    <row r="36" spans="1:31" s="2" customFormat="1" ht="14.45" hidden="1" customHeight="1">
      <c r="A36" s="32"/>
      <c r="B36" s="37"/>
      <c r="C36" s="32"/>
      <c r="D36" s="32"/>
      <c r="E36" s="105" t="s">
        <v>47</v>
      </c>
      <c r="F36" s="122">
        <f>ROUND((SUM(BH101:BH347)),  2)</f>
        <v>0</v>
      </c>
      <c r="G36" s="32"/>
      <c r="H36" s="32"/>
      <c r="I36" s="123">
        <v>0.15</v>
      </c>
      <c r="J36" s="122">
        <f>0</f>
        <v>0</v>
      </c>
      <c r="K36" s="32"/>
      <c r="L36" s="107"/>
      <c r="S36" s="32"/>
      <c r="T36" s="32"/>
      <c r="U36" s="32"/>
      <c r="V36" s="32"/>
      <c r="W36" s="32"/>
      <c r="X36" s="32"/>
      <c r="Y36" s="32"/>
      <c r="Z36" s="32"/>
      <c r="AA36" s="32"/>
      <c r="AB36" s="32"/>
      <c r="AC36" s="32"/>
      <c r="AD36" s="32"/>
      <c r="AE36" s="32"/>
    </row>
    <row r="37" spans="1:31" s="2" customFormat="1" ht="14.45" hidden="1" customHeight="1">
      <c r="A37" s="32"/>
      <c r="B37" s="37"/>
      <c r="C37" s="32"/>
      <c r="D37" s="32"/>
      <c r="E37" s="105" t="s">
        <v>48</v>
      </c>
      <c r="F37" s="122">
        <f>ROUND((SUM(BI101:BI347)),  2)</f>
        <v>0</v>
      </c>
      <c r="G37" s="32"/>
      <c r="H37" s="32"/>
      <c r="I37" s="123">
        <v>0</v>
      </c>
      <c r="J37" s="122">
        <f>0</f>
        <v>0</v>
      </c>
      <c r="K37" s="32"/>
      <c r="L37" s="107"/>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106"/>
      <c r="J38" s="32"/>
      <c r="K38" s="32"/>
      <c r="L38" s="107"/>
      <c r="S38" s="32"/>
      <c r="T38" s="32"/>
      <c r="U38" s="32"/>
      <c r="V38" s="32"/>
      <c r="W38" s="32"/>
      <c r="X38" s="32"/>
      <c r="Y38" s="32"/>
      <c r="Z38" s="32"/>
      <c r="AA38" s="32"/>
      <c r="AB38" s="32"/>
      <c r="AC38" s="32"/>
      <c r="AD38" s="32"/>
      <c r="AE38" s="32"/>
    </row>
    <row r="39" spans="1:31" s="2" customFormat="1" ht="25.35" customHeight="1">
      <c r="A39" s="32"/>
      <c r="B39" s="37"/>
      <c r="C39" s="124"/>
      <c r="D39" s="125" t="s">
        <v>49</v>
      </c>
      <c r="E39" s="126"/>
      <c r="F39" s="126"/>
      <c r="G39" s="127" t="s">
        <v>50</v>
      </c>
      <c r="H39" s="128" t="s">
        <v>51</v>
      </c>
      <c r="I39" s="129"/>
      <c r="J39" s="130">
        <f>SUM(J30:J37)</f>
        <v>0</v>
      </c>
      <c r="K39" s="131"/>
      <c r="L39" s="107"/>
      <c r="S39" s="32"/>
      <c r="T39" s="32"/>
      <c r="U39" s="32"/>
      <c r="V39" s="32"/>
      <c r="W39" s="32"/>
      <c r="X39" s="32"/>
      <c r="Y39" s="32"/>
      <c r="Z39" s="32"/>
      <c r="AA39" s="32"/>
      <c r="AB39" s="32"/>
      <c r="AC39" s="32"/>
      <c r="AD39" s="32"/>
      <c r="AE39" s="32"/>
    </row>
    <row r="40" spans="1:31" s="2" customFormat="1" ht="14.45" customHeight="1">
      <c r="A40" s="32"/>
      <c r="B40" s="132"/>
      <c r="C40" s="133"/>
      <c r="D40" s="133"/>
      <c r="E40" s="133"/>
      <c r="F40" s="133"/>
      <c r="G40" s="133"/>
      <c r="H40" s="133"/>
      <c r="I40" s="134"/>
      <c r="J40" s="133"/>
      <c r="K40" s="133"/>
      <c r="L40" s="107"/>
      <c r="S40" s="32"/>
      <c r="T40" s="32"/>
      <c r="U40" s="32"/>
      <c r="V40" s="32"/>
      <c r="W40" s="32"/>
      <c r="X40" s="32"/>
      <c r="Y40" s="32"/>
      <c r="Z40" s="32"/>
      <c r="AA40" s="32"/>
      <c r="AB40" s="32"/>
      <c r="AC40" s="32"/>
      <c r="AD40" s="32"/>
      <c r="AE40" s="32"/>
    </row>
    <row r="44" spans="1:31" s="2" customFormat="1" ht="6.95" customHeight="1">
      <c r="A44" s="32"/>
      <c r="B44" s="135"/>
      <c r="C44" s="136"/>
      <c r="D44" s="136"/>
      <c r="E44" s="136"/>
      <c r="F44" s="136"/>
      <c r="G44" s="136"/>
      <c r="H44" s="136"/>
      <c r="I44" s="137"/>
      <c r="J44" s="136"/>
      <c r="K44" s="136"/>
      <c r="L44" s="107"/>
      <c r="S44" s="32"/>
      <c r="T44" s="32"/>
      <c r="U44" s="32"/>
      <c r="V44" s="32"/>
      <c r="W44" s="32"/>
      <c r="X44" s="32"/>
      <c r="Y44" s="32"/>
      <c r="Z44" s="32"/>
      <c r="AA44" s="32"/>
      <c r="AB44" s="32"/>
      <c r="AC44" s="32"/>
      <c r="AD44" s="32"/>
      <c r="AE44" s="32"/>
    </row>
    <row r="45" spans="1:31" s="2" customFormat="1" ht="24.95" customHeight="1">
      <c r="A45" s="32"/>
      <c r="B45" s="33"/>
      <c r="C45" s="21" t="s">
        <v>95</v>
      </c>
      <c r="D45" s="34"/>
      <c r="E45" s="34"/>
      <c r="F45" s="34"/>
      <c r="G45" s="34"/>
      <c r="H45" s="34"/>
      <c r="I45" s="106"/>
      <c r="J45" s="34"/>
      <c r="K45" s="34"/>
      <c r="L45" s="107"/>
      <c r="S45" s="32"/>
      <c r="T45" s="32"/>
      <c r="U45" s="32"/>
      <c r="V45" s="32"/>
      <c r="W45" s="32"/>
      <c r="X45" s="32"/>
      <c r="Y45" s="32"/>
      <c r="Z45" s="32"/>
      <c r="AA45" s="32"/>
      <c r="AB45" s="32"/>
      <c r="AC45" s="32"/>
      <c r="AD45" s="32"/>
      <c r="AE45" s="32"/>
    </row>
    <row r="46" spans="1:31" s="2" customFormat="1" ht="6.95" customHeight="1">
      <c r="A46" s="32"/>
      <c r="B46" s="33"/>
      <c r="C46" s="34"/>
      <c r="D46" s="34"/>
      <c r="E46" s="34"/>
      <c r="F46" s="34"/>
      <c r="G46" s="34"/>
      <c r="H46" s="34"/>
      <c r="I46" s="106"/>
      <c r="J46" s="34"/>
      <c r="K46" s="34"/>
      <c r="L46" s="107"/>
      <c r="S46" s="32"/>
      <c r="T46" s="32"/>
      <c r="U46" s="32"/>
      <c r="V46" s="32"/>
      <c r="W46" s="32"/>
      <c r="X46" s="32"/>
      <c r="Y46" s="32"/>
      <c r="Z46" s="32"/>
      <c r="AA46" s="32"/>
      <c r="AB46" s="32"/>
      <c r="AC46" s="32"/>
      <c r="AD46" s="32"/>
      <c r="AE46" s="32"/>
    </row>
    <row r="47" spans="1:31" s="2" customFormat="1" ht="12" customHeight="1">
      <c r="A47" s="32"/>
      <c r="B47" s="33"/>
      <c r="C47" s="27" t="s">
        <v>16</v>
      </c>
      <c r="D47" s="34"/>
      <c r="E47" s="34"/>
      <c r="F47" s="34"/>
      <c r="G47" s="34"/>
      <c r="H47" s="34"/>
      <c r="I47" s="106"/>
      <c r="J47" s="34"/>
      <c r="K47" s="34"/>
      <c r="L47" s="107"/>
      <c r="S47" s="32"/>
      <c r="T47" s="32"/>
      <c r="U47" s="32"/>
      <c r="V47" s="32"/>
      <c r="W47" s="32"/>
      <c r="X47" s="32"/>
      <c r="Y47" s="32"/>
      <c r="Z47" s="32"/>
      <c r="AA47" s="32"/>
      <c r="AB47" s="32"/>
      <c r="AC47" s="32"/>
      <c r="AD47" s="32"/>
      <c r="AE47" s="32"/>
    </row>
    <row r="48" spans="1:31" s="2" customFormat="1" ht="16.5" customHeight="1">
      <c r="A48" s="32"/>
      <c r="B48" s="33"/>
      <c r="C48" s="34"/>
      <c r="D48" s="34"/>
      <c r="E48" s="339" t="str">
        <f>E7</f>
        <v>Nad Sokolovnou 616 - stavební úpravy koupelen</v>
      </c>
      <c r="F48" s="340"/>
      <c r="G48" s="340"/>
      <c r="H48" s="340"/>
      <c r="I48" s="106"/>
      <c r="J48" s="34"/>
      <c r="K48" s="34"/>
      <c r="L48" s="107"/>
      <c r="S48" s="32"/>
      <c r="T48" s="32"/>
      <c r="U48" s="32"/>
      <c r="V48" s="32"/>
      <c r="W48" s="32"/>
      <c r="X48" s="32"/>
      <c r="Y48" s="32"/>
      <c r="Z48" s="32"/>
      <c r="AA48" s="32"/>
      <c r="AB48" s="32"/>
      <c r="AC48" s="32"/>
      <c r="AD48" s="32"/>
      <c r="AE48" s="32"/>
    </row>
    <row r="49" spans="1:47" s="2" customFormat="1" ht="12" customHeight="1">
      <c r="A49" s="32"/>
      <c r="B49" s="33"/>
      <c r="C49" s="27" t="s">
        <v>93</v>
      </c>
      <c r="D49" s="34"/>
      <c r="E49" s="34"/>
      <c r="F49" s="34"/>
      <c r="G49" s="34"/>
      <c r="H49" s="34"/>
      <c r="I49" s="106"/>
      <c r="J49" s="34"/>
      <c r="K49" s="34"/>
      <c r="L49" s="107"/>
      <c r="S49" s="32"/>
      <c r="T49" s="32"/>
      <c r="U49" s="32"/>
      <c r="V49" s="32"/>
      <c r="W49" s="32"/>
      <c r="X49" s="32"/>
      <c r="Y49" s="32"/>
      <c r="Z49" s="32"/>
      <c r="AA49" s="32"/>
      <c r="AB49" s="32"/>
      <c r="AC49" s="32"/>
      <c r="AD49" s="32"/>
      <c r="AE49" s="32"/>
    </row>
    <row r="50" spans="1:47" s="2" customFormat="1" ht="16.5" customHeight="1">
      <c r="A50" s="32"/>
      <c r="B50" s="33"/>
      <c r="C50" s="34"/>
      <c r="D50" s="34"/>
      <c r="E50" s="317" t="str">
        <f>E9</f>
        <v>02 - Koupelna TYP B III</v>
      </c>
      <c r="F50" s="338"/>
      <c r="G50" s="338"/>
      <c r="H50" s="338"/>
      <c r="I50" s="106"/>
      <c r="J50" s="34"/>
      <c r="K50" s="34"/>
      <c r="L50" s="107"/>
      <c r="S50" s="32"/>
      <c r="T50" s="32"/>
      <c r="U50" s="32"/>
      <c r="V50" s="32"/>
      <c r="W50" s="32"/>
      <c r="X50" s="32"/>
      <c r="Y50" s="32"/>
      <c r="Z50" s="32"/>
      <c r="AA50" s="32"/>
      <c r="AB50" s="32"/>
      <c r="AC50" s="32"/>
      <c r="AD50" s="32"/>
      <c r="AE50" s="32"/>
    </row>
    <row r="51" spans="1:47" s="2" customFormat="1" ht="6.95" customHeight="1">
      <c r="A51" s="32"/>
      <c r="B51" s="33"/>
      <c r="C51" s="34"/>
      <c r="D51" s="34"/>
      <c r="E51" s="34"/>
      <c r="F51" s="34"/>
      <c r="G51" s="34"/>
      <c r="H51" s="34"/>
      <c r="I51" s="106"/>
      <c r="J51" s="34"/>
      <c r="K51" s="34"/>
      <c r="L51" s="107"/>
      <c r="S51" s="32"/>
      <c r="T51" s="32"/>
      <c r="U51" s="32"/>
      <c r="V51" s="32"/>
      <c r="W51" s="32"/>
      <c r="X51" s="32"/>
      <c r="Y51" s="32"/>
      <c r="Z51" s="32"/>
      <c r="AA51" s="32"/>
      <c r="AB51" s="32"/>
      <c r="AC51" s="32"/>
      <c r="AD51" s="32"/>
      <c r="AE51" s="32"/>
    </row>
    <row r="52" spans="1:47" s="2" customFormat="1" ht="12" customHeight="1">
      <c r="A52" s="32"/>
      <c r="B52" s="33"/>
      <c r="C52" s="27" t="s">
        <v>21</v>
      </c>
      <c r="D52" s="34"/>
      <c r="E52" s="34"/>
      <c r="F52" s="25" t="str">
        <f>F12</f>
        <v>Liberec, Nad Sokolovnou 616</v>
      </c>
      <c r="G52" s="34"/>
      <c r="H52" s="34"/>
      <c r="I52" s="109" t="s">
        <v>23</v>
      </c>
      <c r="J52" s="57">
        <f>IF(J12="","",J12)</f>
        <v>43714</v>
      </c>
      <c r="K52" s="34"/>
      <c r="L52" s="107"/>
      <c r="S52" s="32"/>
      <c r="T52" s="32"/>
      <c r="U52" s="32"/>
      <c r="V52" s="32"/>
      <c r="W52" s="32"/>
      <c r="X52" s="32"/>
      <c r="Y52" s="32"/>
      <c r="Z52" s="32"/>
      <c r="AA52" s="32"/>
      <c r="AB52" s="32"/>
      <c r="AC52" s="32"/>
      <c r="AD52" s="32"/>
      <c r="AE52" s="32"/>
    </row>
    <row r="53" spans="1:47" s="2" customFormat="1" ht="6.95" customHeight="1">
      <c r="A53" s="32"/>
      <c r="B53" s="33"/>
      <c r="C53" s="34"/>
      <c r="D53" s="34"/>
      <c r="E53" s="34"/>
      <c r="F53" s="34"/>
      <c r="G53" s="34"/>
      <c r="H53" s="34"/>
      <c r="I53" s="106"/>
      <c r="J53" s="34"/>
      <c r="K53" s="34"/>
      <c r="L53" s="107"/>
      <c r="S53" s="32"/>
      <c r="T53" s="32"/>
      <c r="U53" s="32"/>
      <c r="V53" s="32"/>
      <c r="W53" s="32"/>
      <c r="X53" s="32"/>
      <c r="Y53" s="32"/>
      <c r="Z53" s="32"/>
      <c r="AA53" s="32"/>
      <c r="AB53" s="32"/>
      <c r="AC53" s="32"/>
      <c r="AD53" s="32"/>
      <c r="AE53" s="32"/>
    </row>
    <row r="54" spans="1:47" s="2" customFormat="1" ht="15.2" customHeight="1">
      <c r="A54" s="32"/>
      <c r="B54" s="33"/>
      <c r="C54" s="27" t="s">
        <v>24</v>
      </c>
      <c r="D54" s="34"/>
      <c r="E54" s="34"/>
      <c r="F54" s="25" t="str">
        <f>E15</f>
        <v>Statutární město Liberec</v>
      </c>
      <c r="G54" s="34"/>
      <c r="H54" s="34"/>
      <c r="I54" s="109" t="s">
        <v>31</v>
      </c>
      <c r="J54" s="30" t="str">
        <f>E21</f>
        <v xml:space="preserve"> </v>
      </c>
      <c r="K54" s="34"/>
      <c r="L54" s="107"/>
      <c r="S54" s="32"/>
      <c r="T54" s="32"/>
      <c r="U54" s="32"/>
      <c r="V54" s="32"/>
      <c r="W54" s="32"/>
      <c r="X54" s="32"/>
      <c r="Y54" s="32"/>
      <c r="Z54" s="32"/>
      <c r="AA54" s="32"/>
      <c r="AB54" s="32"/>
      <c r="AC54" s="32"/>
      <c r="AD54" s="32"/>
      <c r="AE54" s="32"/>
    </row>
    <row r="55" spans="1:47" s="2" customFormat="1" ht="15.2" customHeight="1">
      <c r="A55" s="32"/>
      <c r="B55" s="33"/>
      <c r="C55" s="27" t="s">
        <v>29</v>
      </c>
      <c r="D55" s="34"/>
      <c r="E55" s="34"/>
      <c r="F55" s="25" t="str">
        <f>IF(E18="","",E18)</f>
        <v>Vyplň údaj</v>
      </c>
      <c r="G55" s="34"/>
      <c r="H55" s="34"/>
      <c r="I55" s="109" t="s">
        <v>34</v>
      </c>
      <c r="J55" s="30" t="str">
        <f>E24</f>
        <v>M3 Stavby v.o.s.</v>
      </c>
      <c r="K55" s="34"/>
      <c r="L55" s="107"/>
      <c r="S55" s="32"/>
      <c r="T55" s="32"/>
      <c r="U55" s="32"/>
      <c r="V55" s="32"/>
      <c r="W55" s="32"/>
      <c r="X55" s="32"/>
      <c r="Y55" s="32"/>
      <c r="Z55" s="32"/>
      <c r="AA55" s="32"/>
      <c r="AB55" s="32"/>
      <c r="AC55" s="32"/>
      <c r="AD55" s="32"/>
      <c r="AE55" s="32"/>
    </row>
    <row r="56" spans="1:47" s="2" customFormat="1" ht="10.35" customHeight="1">
      <c r="A56" s="32"/>
      <c r="B56" s="33"/>
      <c r="C56" s="34"/>
      <c r="D56" s="34"/>
      <c r="E56" s="34"/>
      <c r="F56" s="34"/>
      <c r="G56" s="34"/>
      <c r="H56" s="34"/>
      <c r="I56" s="106"/>
      <c r="J56" s="34"/>
      <c r="K56" s="34"/>
      <c r="L56" s="107"/>
      <c r="S56" s="32"/>
      <c r="T56" s="32"/>
      <c r="U56" s="32"/>
      <c r="V56" s="32"/>
      <c r="W56" s="32"/>
      <c r="X56" s="32"/>
      <c r="Y56" s="32"/>
      <c r="Z56" s="32"/>
      <c r="AA56" s="32"/>
      <c r="AB56" s="32"/>
      <c r="AC56" s="32"/>
      <c r="AD56" s="32"/>
      <c r="AE56" s="32"/>
    </row>
    <row r="57" spans="1:47" s="2" customFormat="1" ht="29.25" customHeight="1">
      <c r="A57" s="32"/>
      <c r="B57" s="33"/>
      <c r="C57" s="138" t="s">
        <v>96</v>
      </c>
      <c r="D57" s="139"/>
      <c r="E57" s="139"/>
      <c r="F57" s="139"/>
      <c r="G57" s="139"/>
      <c r="H57" s="139"/>
      <c r="I57" s="140"/>
      <c r="J57" s="141" t="s">
        <v>97</v>
      </c>
      <c r="K57" s="139"/>
      <c r="L57" s="107"/>
      <c r="S57" s="32"/>
      <c r="T57" s="32"/>
      <c r="U57" s="32"/>
      <c r="V57" s="32"/>
      <c r="W57" s="32"/>
      <c r="X57" s="32"/>
      <c r="Y57" s="32"/>
      <c r="Z57" s="32"/>
      <c r="AA57" s="32"/>
      <c r="AB57" s="32"/>
      <c r="AC57" s="32"/>
      <c r="AD57" s="32"/>
      <c r="AE57" s="32"/>
    </row>
    <row r="58" spans="1:47" s="2" customFormat="1" ht="10.35" customHeight="1">
      <c r="A58" s="32"/>
      <c r="B58" s="33"/>
      <c r="C58" s="34"/>
      <c r="D58" s="34"/>
      <c r="E58" s="34"/>
      <c r="F58" s="34"/>
      <c r="G58" s="34"/>
      <c r="H58" s="34"/>
      <c r="I58" s="106"/>
      <c r="J58" s="34"/>
      <c r="K58" s="34"/>
      <c r="L58" s="107"/>
      <c r="S58" s="32"/>
      <c r="T58" s="32"/>
      <c r="U58" s="32"/>
      <c r="V58" s="32"/>
      <c r="W58" s="32"/>
      <c r="X58" s="32"/>
      <c r="Y58" s="32"/>
      <c r="Z58" s="32"/>
      <c r="AA58" s="32"/>
      <c r="AB58" s="32"/>
      <c r="AC58" s="32"/>
      <c r="AD58" s="32"/>
      <c r="AE58" s="32"/>
    </row>
    <row r="59" spans="1:47" s="2" customFormat="1" ht="22.9" customHeight="1">
      <c r="A59" s="32"/>
      <c r="B59" s="33"/>
      <c r="C59" s="142" t="s">
        <v>71</v>
      </c>
      <c r="D59" s="34"/>
      <c r="E59" s="34"/>
      <c r="F59" s="34"/>
      <c r="G59" s="34"/>
      <c r="H59" s="34"/>
      <c r="I59" s="106"/>
      <c r="J59" s="75">
        <f>J101</f>
        <v>0</v>
      </c>
      <c r="K59" s="34"/>
      <c r="L59" s="107"/>
      <c r="S59" s="32"/>
      <c r="T59" s="32"/>
      <c r="U59" s="32"/>
      <c r="V59" s="32"/>
      <c r="W59" s="32"/>
      <c r="X59" s="32"/>
      <c r="Y59" s="32"/>
      <c r="Z59" s="32"/>
      <c r="AA59" s="32"/>
      <c r="AB59" s="32"/>
      <c r="AC59" s="32"/>
      <c r="AD59" s="32"/>
      <c r="AE59" s="32"/>
      <c r="AU59" s="15" t="s">
        <v>98</v>
      </c>
    </row>
    <row r="60" spans="1:47" s="9" customFormat="1" ht="24.95" customHeight="1">
      <c r="B60" s="143"/>
      <c r="C60" s="144"/>
      <c r="D60" s="145" t="s">
        <v>99</v>
      </c>
      <c r="E60" s="146"/>
      <c r="F60" s="146"/>
      <c r="G60" s="146"/>
      <c r="H60" s="146"/>
      <c r="I60" s="147"/>
      <c r="J60" s="148">
        <f>J102</f>
        <v>0</v>
      </c>
      <c r="K60" s="144"/>
      <c r="L60" s="149"/>
    </row>
    <row r="61" spans="1:47" s="10" customFormat="1" ht="19.899999999999999" customHeight="1">
      <c r="B61" s="150"/>
      <c r="C61" s="151"/>
      <c r="D61" s="152" t="s">
        <v>100</v>
      </c>
      <c r="E61" s="153"/>
      <c r="F61" s="153"/>
      <c r="G61" s="153"/>
      <c r="H61" s="153"/>
      <c r="I61" s="154"/>
      <c r="J61" s="155">
        <f>J103</f>
        <v>0</v>
      </c>
      <c r="K61" s="151"/>
      <c r="L61" s="156"/>
    </row>
    <row r="62" spans="1:47" s="10" customFormat="1" ht="19.899999999999999" customHeight="1">
      <c r="B62" s="150"/>
      <c r="C62" s="151"/>
      <c r="D62" s="152" t="s">
        <v>101</v>
      </c>
      <c r="E62" s="153"/>
      <c r="F62" s="153"/>
      <c r="G62" s="153"/>
      <c r="H62" s="153"/>
      <c r="I62" s="154"/>
      <c r="J62" s="155">
        <f>J106</f>
        <v>0</v>
      </c>
      <c r="K62" s="151"/>
      <c r="L62" s="156"/>
    </row>
    <row r="63" spans="1:47" s="10" customFormat="1" ht="19.899999999999999" customHeight="1">
      <c r="B63" s="150"/>
      <c r="C63" s="151"/>
      <c r="D63" s="152" t="s">
        <v>102</v>
      </c>
      <c r="E63" s="153"/>
      <c r="F63" s="153"/>
      <c r="G63" s="153"/>
      <c r="H63" s="153"/>
      <c r="I63" s="154"/>
      <c r="J63" s="155">
        <f>J118</f>
        <v>0</v>
      </c>
      <c r="K63" s="151"/>
      <c r="L63" s="156"/>
    </row>
    <row r="64" spans="1:47" s="10" customFormat="1" ht="19.899999999999999" customHeight="1">
      <c r="B64" s="150"/>
      <c r="C64" s="151"/>
      <c r="D64" s="152" t="s">
        <v>103</v>
      </c>
      <c r="E64" s="153"/>
      <c r="F64" s="153"/>
      <c r="G64" s="153"/>
      <c r="H64" s="153"/>
      <c r="I64" s="154"/>
      <c r="J64" s="155">
        <f>J136</f>
        <v>0</v>
      </c>
      <c r="K64" s="151"/>
      <c r="L64" s="156"/>
    </row>
    <row r="65" spans="2:12" s="10" customFormat="1" ht="19.899999999999999" customHeight="1">
      <c r="B65" s="150"/>
      <c r="C65" s="151"/>
      <c r="D65" s="152" t="s">
        <v>104</v>
      </c>
      <c r="E65" s="153"/>
      <c r="F65" s="153"/>
      <c r="G65" s="153"/>
      <c r="H65" s="153"/>
      <c r="I65" s="154"/>
      <c r="J65" s="155">
        <f>J145</f>
        <v>0</v>
      </c>
      <c r="K65" s="151"/>
      <c r="L65" s="156"/>
    </row>
    <row r="66" spans="2:12" s="9" customFormat="1" ht="24.95" customHeight="1">
      <c r="B66" s="143"/>
      <c r="C66" s="144"/>
      <c r="D66" s="145" t="s">
        <v>105</v>
      </c>
      <c r="E66" s="146"/>
      <c r="F66" s="146"/>
      <c r="G66" s="146"/>
      <c r="H66" s="146"/>
      <c r="I66" s="147"/>
      <c r="J66" s="148">
        <f>J148</f>
        <v>0</v>
      </c>
      <c r="K66" s="144"/>
      <c r="L66" s="149"/>
    </row>
    <row r="67" spans="2:12" s="10" customFormat="1" ht="19.899999999999999" customHeight="1">
      <c r="B67" s="150"/>
      <c r="C67" s="151"/>
      <c r="D67" s="152" t="s">
        <v>106</v>
      </c>
      <c r="E67" s="153"/>
      <c r="F67" s="153"/>
      <c r="G67" s="153"/>
      <c r="H67" s="153"/>
      <c r="I67" s="154"/>
      <c r="J67" s="155">
        <f>J149</f>
        <v>0</v>
      </c>
      <c r="K67" s="151"/>
      <c r="L67" s="156"/>
    </row>
    <row r="68" spans="2:12" s="10" customFormat="1" ht="19.899999999999999" customHeight="1">
      <c r="B68" s="150"/>
      <c r="C68" s="151"/>
      <c r="D68" s="152" t="s">
        <v>107</v>
      </c>
      <c r="E68" s="153"/>
      <c r="F68" s="153"/>
      <c r="G68" s="153"/>
      <c r="H68" s="153"/>
      <c r="I68" s="154"/>
      <c r="J68" s="155">
        <f>J158</f>
        <v>0</v>
      </c>
      <c r="K68" s="151"/>
      <c r="L68" s="156"/>
    </row>
    <row r="69" spans="2:12" s="10" customFormat="1" ht="19.899999999999999" customHeight="1">
      <c r="B69" s="150"/>
      <c r="C69" s="151"/>
      <c r="D69" s="152" t="s">
        <v>108</v>
      </c>
      <c r="E69" s="153"/>
      <c r="F69" s="153"/>
      <c r="G69" s="153"/>
      <c r="H69" s="153"/>
      <c r="I69" s="154"/>
      <c r="J69" s="155">
        <f>J184</f>
        <v>0</v>
      </c>
      <c r="K69" s="151"/>
      <c r="L69" s="156"/>
    </row>
    <row r="70" spans="2:12" s="10" customFormat="1" ht="19.899999999999999" customHeight="1">
      <c r="B70" s="150"/>
      <c r="C70" s="151"/>
      <c r="D70" s="152" t="s">
        <v>109</v>
      </c>
      <c r="E70" s="153"/>
      <c r="F70" s="153"/>
      <c r="G70" s="153"/>
      <c r="H70" s="153"/>
      <c r="I70" s="154"/>
      <c r="J70" s="155">
        <f>J214</f>
        <v>0</v>
      </c>
      <c r="K70" s="151"/>
      <c r="L70" s="156"/>
    </row>
    <row r="71" spans="2:12" s="10" customFormat="1" ht="19.899999999999999" customHeight="1">
      <c r="B71" s="150"/>
      <c r="C71" s="151"/>
      <c r="D71" s="152" t="s">
        <v>110</v>
      </c>
      <c r="E71" s="153"/>
      <c r="F71" s="153"/>
      <c r="G71" s="153"/>
      <c r="H71" s="153"/>
      <c r="I71" s="154"/>
      <c r="J71" s="155">
        <f>J247</f>
        <v>0</v>
      </c>
      <c r="K71" s="151"/>
      <c r="L71" s="156"/>
    </row>
    <row r="72" spans="2:12" s="10" customFormat="1" ht="19.899999999999999" customHeight="1">
      <c r="B72" s="150"/>
      <c r="C72" s="151"/>
      <c r="D72" s="152" t="s">
        <v>111</v>
      </c>
      <c r="E72" s="153"/>
      <c r="F72" s="153"/>
      <c r="G72" s="153"/>
      <c r="H72" s="153"/>
      <c r="I72" s="154"/>
      <c r="J72" s="155">
        <f>J250</f>
        <v>0</v>
      </c>
      <c r="K72" s="151"/>
      <c r="L72" s="156"/>
    </row>
    <row r="73" spans="2:12" s="10" customFormat="1" ht="19.899999999999999" customHeight="1">
      <c r="B73" s="150"/>
      <c r="C73" s="151"/>
      <c r="D73" s="152" t="s">
        <v>112</v>
      </c>
      <c r="E73" s="153"/>
      <c r="F73" s="153"/>
      <c r="G73" s="153"/>
      <c r="H73" s="153"/>
      <c r="I73" s="154"/>
      <c r="J73" s="155">
        <f>J256</f>
        <v>0</v>
      </c>
      <c r="K73" s="151"/>
      <c r="L73" s="156"/>
    </row>
    <row r="74" spans="2:12" s="10" customFormat="1" ht="19.899999999999999" customHeight="1">
      <c r="B74" s="150"/>
      <c r="C74" s="151"/>
      <c r="D74" s="152" t="s">
        <v>113</v>
      </c>
      <c r="E74" s="153"/>
      <c r="F74" s="153"/>
      <c r="G74" s="153"/>
      <c r="H74" s="153"/>
      <c r="I74" s="154"/>
      <c r="J74" s="155">
        <f>J267</f>
        <v>0</v>
      </c>
      <c r="K74" s="151"/>
      <c r="L74" s="156"/>
    </row>
    <row r="75" spans="2:12" s="10" customFormat="1" ht="19.899999999999999" customHeight="1">
      <c r="B75" s="150"/>
      <c r="C75" s="151"/>
      <c r="D75" s="152" t="s">
        <v>114</v>
      </c>
      <c r="E75" s="153"/>
      <c r="F75" s="153"/>
      <c r="G75" s="153"/>
      <c r="H75" s="153"/>
      <c r="I75" s="154"/>
      <c r="J75" s="155">
        <f>J281</f>
        <v>0</v>
      </c>
      <c r="K75" s="151"/>
      <c r="L75" s="156"/>
    </row>
    <row r="76" spans="2:12" s="10" customFormat="1" ht="19.899999999999999" customHeight="1">
      <c r="B76" s="150"/>
      <c r="C76" s="151"/>
      <c r="D76" s="152" t="s">
        <v>115</v>
      </c>
      <c r="E76" s="153"/>
      <c r="F76" s="153"/>
      <c r="G76" s="153"/>
      <c r="H76" s="153"/>
      <c r="I76" s="154"/>
      <c r="J76" s="155">
        <f>J291</f>
        <v>0</v>
      </c>
      <c r="K76" s="151"/>
      <c r="L76" s="156"/>
    </row>
    <row r="77" spans="2:12" s="10" customFormat="1" ht="19.899999999999999" customHeight="1">
      <c r="B77" s="150"/>
      <c r="C77" s="151"/>
      <c r="D77" s="152" t="s">
        <v>116</v>
      </c>
      <c r="E77" s="153"/>
      <c r="F77" s="153"/>
      <c r="G77" s="153"/>
      <c r="H77" s="153"/>
      <c r="I77" s="154"/>
      <c r="J77" s="155">
        <f>J301</f>
        <v>0</v>
      </c>
      <c r="K77" s="151"/>
      <c r="L77" s="156"/>
    </row>
    <row r="78" spans="2:12" s="10" customFormat="1" ht="19.899999999999999" customHeight="1">
      <c r="B78" s="150"/>
      <c r="C78" s="151"/>
      <c r="D78" s="152" t="s">
        <v>117</v>
      </c>
      <c r="E78" s="153"/>
      <c r="F78" s="153"/>
      <c r="G78" s="153"/>
      <c r="H78" s="153"/>
      <c r="I78" s="154"/>
      <c r="J78" s="155">
        <f>J312</f>
        <v>0</v>
      </c>
      <c r="K78" s="151"/>
      <c r="L78" s="156"/>
    </row>
    <row r="79" spans="2:12" s="10" customFormat="1" ht="19.899999999999999" customHeight="1">
      <c r="B79" s="150"/>
      <c r="C79" s="151"/>
      <c r="D79" s="152" t="s">
        <v>118</v>
      </c>
      <c r="E79" s="153"/>
      <c r="F79" s="153"/>
      <c r="G79" s="153"/>
      <c r="H79" s="153"/>
      <c r="I79" s="154"/>
      <c r="J79" s="155">
        <f>J327</f>
        <v>0</v>
      </c>
      <c r="K79" s="151"/>
      <c r="L79" s="156"/>
    </row>
    <row r="80" spans="2:12" s="10" customFormat="1" ht="19.899999999999999" customHeight="1">
      <c r="B80" s="150"/>
      <c r="C80" s="151"/>
      <c r="D80" s="152" t="s">
        <v>119</v>
      </c>
      <c r="E80" s="153"/>
      <c r="F80" s="153"/>
      <c r="G80" s="153"/>
      <c r="H80" s="153"/>
      <c r="I80" s="154"/>
      <c r="J80" s="155">
        <f>J338</f>
        <v>0</v>
      </c>
      <c r="K80" s="151"/>
      <c r="L80" s="156"/>
    </row>
    <row r="81" spans="1:31" s="10" customFormat="1" ht="19.899999999999999" customHeight="1">
      <c r="B81" s="150"/>
      <c r="C81" s="151"/>
      <c r="D81" s="152" t="s">
        <v>120</v>
      </c>
      <c r="E81" s="153"/>
      <c r="F81" s="153"/>
      <c r="G81" s="153"/>
      <c r="H81" s="153"/>
      <c r="I81" s="154"/>
      <c r="J81" s="155">
        <f>J342</f>
        <v>0</v>
      </c>
      <c r="K81" s="151"/>
      <c r="L81" s="156"/>
    </row>
    <row r="82" spans="1:31" s="2" customFormat="1" ht="21.75" customHeight="1">
      <c r="A82" s="32"/>
      <c r="B82" s="33"/>
      <c r="C82" s="34"/>
      <c r="D82" s="34"/>
      <c r="E82" s="34"/>
      <c r="F82" s="34"/>
      <c r="G82" s="34"/>
      <c r="H82" s="34"/>
      <c r="I82" s="106"/>
      <c r="J82" s="34"/>
      <c r="K82" s="34"/>
      <c r="L82" s="107"/>
      <c r="S82" s="32"/>
      <c r="T82" s="32"/>
      <c r="U82" s="32"/>
      <c r="V82" s="32"/>
      <c r="W82" s="32"/>
      <c r="X82" s="32"/>
      <c r="Y82" s="32"/>
      <c r="Z82" s="32"/>
      <c r="AA82" s="32"/>
      <c r="AB82" s="32"/>
      <c r="AC82" s="32"/>
      <c r="AD82" s="32"/>
      <c r="AE82" s="32"/>
    </row>
    <row r="83" spans="1:31" s="2" customFormat="1" ht="6.95" customHeight="1">
      <c r="A83" s="32"/>
      <c r="B83" s="45"/>
      <c r="C83" s="46"/>
      <c r="D83" s="46"/>
      <c r="E83" s="46"/>
      <c r="F83" s="46"/>
      <c r="G83" s="46"/>
      <c r="H83" s="46"/>
      <c r="I83" s="134"/>
      <c r="J83" s="46"/>
      <c r="K83" s="46"/>
      <c r="L83" s="107"/>
      <c r="S83" s="32"/>
      <c r="T83" s="32"/>
      <c r="U83" s="32"/>
      <c r="V83" s="32"/>
      <c r="W83" s="32"/>
      <c r="X83" s="32"/>
      <c r="Y83" s="32"/>
      <c r="Z83" s="32"/>
      <c r="AA83" s="32"/>
      <c r="AB83" s="32"/>
      <c r="AC83" s="32"/>
      <c r="AD83" s="32"/>
      <c r="AE83" s="32"/>
    </row>
    <row r="87" spans="1:31" s="2" customFormat="1" ht="6.95" customHeight="1">
      <c r="A87" s="32"/>
      <c r="B87" s="47"/>
      <c r="C87" s="48"/>
      <c r="D87" s="48"/>
      <c r="E87" s="48"/>
      <c r="F87" s="48"/>
      <c r="G87" s="48"/>
      <c r="H87" s="48"/>
      <c r="I87" s="137"/>
      <c r="J87" s="48"/>
      <c r="K87" s="48"/>
      <c r="L87" s="107"/>
      <c r="S87" s="32"/>
      <c r="T87" s="32"/>
      <c r="U87" s="32"/>
      <c r="V87" s="32"/>
      <c r="W87" s="32"/>
      <c r="X87" s="32"/>
      <c r="Y87" s="32"/>
      <c r="Z87" s="32"/>
      <c r="AA87" s="32"/>
      <c r="AB87" s="32"/>
      <c r="AC87" s="32"/>
      <c r="AD87" s="32"/>
      <c r="AE87" s="32"/>
    </row>
    <row r="88" spans="1:31" s="2" customFormat="1" ht="24.95" customHeight="1">
      <c r="A88" s="32"/>
      <c r="B88" s="33"/>
      <c r="C88" s="21" t="s">
        <v>121</v>
      </c>
      <c r="D88" s="34"/>
      <c r="E88" s="34"/>
      <c r="F88" s="34"/>
      <c r="G88" s="34"/>
      <c r="H88" s="34"/>
      <c r="I88" s="106"/>
      <c r="J88" s="34"/>
      <c r="K88" s="34"/>
      <c r="L88" s="107"/>
      <c r="S88" s="32"/>
      <c r="T88" s="32"/>
      <c r="U88" s="32"/>
      <c r="V88" s="32"/>
      <c r="W88" s="32"/>
      <c r="X88" s="32"/>
      <c r="Y88" s="32"/>
      <c r="Z88" s="32"/>
      <c r="AA88" s="32"/>
      <c r="AB88" s="32"/>
      <c r="AC88" s="32"/>
      <c r="AD88" s="32"/>
      <c r="AE88" s="32"/>
    </row>
    <row r="89" spans="1:31" s="2" customFormat="1" ht="6.95" customHeight="1">
      <c r="A89" s="32"/>
      <c r="B89" s="33"/>
      <c r="C89" s="34"/>
      <c r="D89" s="34"/>
      <c r="E89" s="34"/>
      <c r="F89" s="34"/>
      <c r="G89" s="34"/>
      <c r="H89" s="34"/>
      <c r="I89" s="106"/>
      <c r="J89" s="34"/>
      <c r="K89" s="34"/>
      <c r="L89" s="107"/>
      <c r="S89" s="32"/>
      <c r="T89" s="32"/>
      <c r="U89" s="32"/>
      <c r="V89" s="32"/>
      <c r="W89" s="32"/>
      <c r="X89" s="32"/>
      <c r="Y89" s="32"/>
      <c r="Z89" s="32"/>
      <c r="AA89" s="32"/>
      <c r="AB89" s="32"/>
      <c r="AC89" s="32"/>
      <c r="AD89" s="32"/>
      <c r="AE89" s="32"/>
    </row>
    <row r="90" spans="1:31" s="2" customFormat="1" ht="12" customHeight="1">
      <c r="A90" s="32"/>
      <c r="B90" s="33"/>
      <c r="C90" s="27" t="s">
        <v>16</v>
      </c>
      <c r="D90" s="34"/>
      <c r="E90" s="34"/>
      <c r="F90" s="34"/>
      <c r="G90" s="34"/>
      <c r="H90" s="34"/>
      <c r="I90" s="106"/>
      <c r="J90" s="34"/>
      <c r="K90" s="34"/>
      <c r="L90" s="107"/>
      <c r="S90" s="32"/>
      <c r="T90" s="32"/>
      <c r="U90" s="32"/>
      <c r="V90" s="32"/>
      <c r="W90" s="32"/>
      <c r="X90" s="32"/>
      <c r="Y90" s="32"/>
      <c r="Z90" s="32"/>
      <c r="AA90" s="32"/>
      <c r="AB90" s="32"/>
      <c r="AC90" s="32"/>
      <c r="AD90" s="32"/>
      <c r="AE90" s="32"/>
    </row>
    <row r="91" spans="1:31" s="2" customFormat="1" ht="16.5" customHeight="1">
      <c r="A91" s="32"/>
      <c r="B91" s="33"/>
      <c r="C91" s="34"/>
      <c r="D91" s="34"/>
      <c r="E91" s="339" t="str">
        <f>E7</f>
        <v>Nad Sokolovnou 616 - stavební úpravy koupelen</v>
      </c>
      <c r="F91" s="340"/>
      <c r="G91" s="340"/>
      <c r="H91" s="340"/>
      <c r="I91" s="106"/>
      <c r="J91" s="34"/>
      <c r="K91" s="34"/>
      <c r="L91" s="107"/>
      <c r="S91" s="32"/>
      <c r="T91" s="32"/>
      <c r="U91" s="32"/>
      <c r="V91" s="32"/>
      <c r="W91" s="32"/>
      <c r="X91" s="32"/>
      <c r="Y91" s="32"/>
      <c r="Z91" s="32"/>
      <c r="AA91" s="32"/>
      <c r="AB91" s="32"/>
      <c r="AC91" s="32"/>
      <c r="AD91" s="32"/>
      <c r="AE91" s="32"/>
    </row>
    <row r="92" spans="1:31" s="2" customFormat="1" ht="12" customHeight="1">
      <c r="A92" s="32"/>
      <c r="B92" s="33"/>
      <c r="C92" s="27" t="s">
        <v>93</v>
      </c>
      <c r="D92" s="34"/>
      <c r="E92" s="34"/>
      <c r="F92" s="34"/>
      <c r="G92" s="34"/>
      <c r="H92" s="34"/>
      <c r="I92" s="106"/>
      <c r="J92" s="34"/>
      <c r="K92" s="34"/>
      <c r="L92" s="107"/>
      <c r="S92" s="32"/>
      <c r="T92" s="32"/>
      <c r="U92" s="32"/>
      <c r="V92" s="32"/>
      <c r="W92" s="32"/>
      <c r="X92" s="32"/>
      <c r="Y92" s="32"/>
      <c r="Z92" s="32"/>
      <c r="AA92" s="32"/>
      <c r="AB92" s="32"/>
      <c r="AC92" s="32"/>
      <c r="AD92" s="32"/>
      <c r="AE92" s="32"/>
    </row>
    <row r="93" spans="1:31" s="2" customFormat="1" ht="16.5" customHeight="1">
      <c r="A93" s="32"/>
      <c r="B93" s="33"/>
      <c r="C93" s="34"/>
      <c r="D93" s="34"/>
      <c r="E93" s="317" t="str">
        <f>E9</f>
        <v>02 - Koupelna TYP B III</v>
      </c>
      <c r="F93" s="338"/>
      <c r="G93" s="338"/>
      <c r="H93" s="338"/>
      <c r="I93" s="106"/>
      <c r="J93" s="34"/>
      <c r="K93" s="34"/>
      <c r="L93" s="107"/>
      <c r="S93" s="32"/>
      <c r="T93" s="32"/>
      <c r="U93" s="32"/>
      <c r="V93" s="32"/>
      <c r="W93" s="32"/>
      <c r="X93" s="32"/>
      <c r="Y93" s="32"/>
      <c r="Z93" s="32"/>
      <c r="AA93" s="32"/>
      <c r="AB93" s="32"/>
      <c r="AC93" s="32"/>
      <c r="AD93" s="32"/>
      <c r="AE93" s="32"/>
    </row>
    <row r="94" spans="1:31" s="2" customFormat="1" ht="6.95" customHeight="1">
      <c r="A94" s="32"/>
      <c r="B94" s="33"/>
      <c r="C94" s="34"/>
      <c r="D94" s="34"/>
      <c r="E94" s="34"/>
      <c r="F94" s="34"/>
      <c r="G94" s="34"/>
      <c r="H94" s="34"/>
      <c r="I94" s="106"/>
      <c r="J94" s="34"/>
      <c r="K94" s="34"/>
      <c r="L94" s="107"/>
      <c r="S94" s="32"/>
      <c r="T94" s="32"/>
      <c r="U94" s="32"/>
      <c r="V94" s="32"/>
      <c r="W94" s="32"/>
      <c r="X94" s="32"/>
      <c r="Y94" s="32"/>
      <c r="Z94" s="32"/>
      <c r="AA94" s="32"/>
      <c r="AB94" s="32"/>
      <c r="AC94" s="32"/>
      <c r="AD94" s="32"/>
      <c r="AE94" s="32"/>
    </row>
    <row r="95" spans="1:31" s="2" customFormat="1" ht="12" customHeight="1">
      <c r="A95" s="32"/>
      <c r="B95" s="33"/>
      <c r="C95" s="27" t="s">
        <v>21</v>
      </c>
      <c r="D95" s="34"/>
      <c r="E95" s="34"/>
      <c r="F95" s="25" t="str">
        <f>F12</f>
        <v>Liberec, Nad Sokolovnou 616</v>
      </c>
      <c r="G95" s="34"/>
      <c r="H95" s="34"/>
      <c r="I95" s="109" t="s">
        <v>23</v>
      </c>
      <c r="J95" s="57">
        <f>IF(J12="","",J12)</f>
        <v>43714</v>
      </c>
      <c r="K95" s="34"/>
      <c r="L95" s="107"/>
      <c r="S95" s="32"/>
      <c r="T95" s="32"/>
      <c r="U95" s="32"/>
      <c r="V95" s="32"/>
      <c r="W95" s="32"/>
      <c r="X95" s="32"/>
      <c r="Y95" s="32"/>
      <c r="Z95" s="32"/>
      <c r="AA95" s="32"/>
      <c r="AB95" s="32"/>
      <c r="AC95" s="32"/>
      <c r="AD95" s="32"/>
      <c r="AE95" s="32"/>
    </row>
    <row r="96" spans="1:31" s="2" customFormat="1" ht="6.95" customHeight="1">
      <c r="A96" s="32"/>
      <c r="B96" s="33"/>
      <c r="C96" s="34"/>
      <c r="D96" s="34"/>
      <c r="E96" s="34"/>
      <c r="F96" s="34"/>
      <c r="G96" s="34"/>
      <c r="H96" s="34"/>
      <c r="I96" s="106"/>
      <c r="J96" s="34"/>
      <c r="K96" s="34"/>
      <c r="L96" s="107"/>
      <c r="S96" s="32"/>
      <c r="T96" s="32"/>
      <c r="U96" s="32"/>
      <c r="V96" s="32"/>
      <c r="W96" s="32"/>
      <c r="X96" s="32"/>
      <c r="Y96" s="32"/>
      <c r="Z96" s="32"/>
      <c r="AA96" s="32"/>
      <c r="AB96" s="32"/>
      <c r="AC96" s="32"/>
      <c r="AD96" s="32"/>
      <c r="AE96" s="32"/>
    </row>
    <row r="97" spans="1:65" s="2" customFormat="1" ht="15.2" customHeight="1">
      <c r="A97" s="32"/>
      <c r="B97" s="33"/>
      <c r="C97" s="27" t="s">
        <v>24</v>
      </c>
      <c r="D97" s="34"/>
      <c r="E97" s="34"/>
      <c r="F97" s="25" t="str">
        <f>E15</f>
        <v>Statutární město Liberec</v>
      </c>
      <c r="G97" s="34"/>
      <c r="H97" s="34"/>
      <c r="I97" s="109" t="s">
        <v>31</v>
      </c>
      <c r="J97" s="30" t="str">
        <f>E21</f>
        <v xml:space="preserve"> </v>
      </c>
      <c r="K97" s="34"/>
      <c r="L97" s="107"/>
      <c r="S97" s="32"/>
      <c r="T97" s="32"/>
      <c r="U97" s="32"/>
      <c r="V97" s="32"/>
      <c r="W97" s="32"/>
      <c r="X97" s="32"/>
      <c r="Y97" s="32"/>
      <c r="Z97" s="32"/>
      <c r="AA97" s="32"/>
      <c r="AB97" s="32"/>
      <c r="AC97" s="32"/>
      <c r="AD97" s="32"/>
      <c r="AE97" s="32"/>
    </row>
    <row r="98" spans="1:65" s="2" customFormat="1" ht="15.2" customHeight="1">
      <c r="A98" s="32"/>
      <c r="B98" s="33"/>
      <c r="C98" s="27" t="s">
        <v>29</v>
      </c>
      <c r="D98" s="34"/>
      <c r="E98" s="34"/>
      <c r="F98" s="25" t="str">
        <f>IF(E18="","",E18)</f>
        <v>Vyplň údaj</v>
      </c>
      <c r="G98" s="34"/>
      <c r="H98" s="34"/>
      <c r="I98" s="109" t="s">
        <v>34</v>
      </c>
      <c r="J98" s="30" t="str">
        <f>E24</f>
        <v>M3 Stavby v.o.s.</v>
      </c>
      <c r="K98" s="34"/>
      <c r="L98" s="107"/>
      <c r="S98" s="32"/>
      <c r="T98" s="32"/>
      <c r="U98" s="32"/>
      <c r="V98" s="32"/>
      <c r="W98" s="32"/>
      <c r="X98" s="32"/>
      <c r="Y98" s="32"/>
      <c r="Z98" s="32"/>
      <c r="AA98" s="32"/>
      <c r="AB98" s="32"/>
      <c r="AC98" s="32"/>
      <c r="AD98" s="32"/>
      <c r="AE98" s="32"/>
    </row>
    <row r="99" spans="1:65" s="2" customFormat="1" ht="10.35" customHeight="1">
      <c r="A99" s="32"/>
      <c r="B99" s="33"/>
      <c r="C99" s="34"/>
      <c r="D99" s="34"/>
      <c r="E99" s="34"/>
      <c r="F99" s="34"/>
      <c r="G99" s="34"/>
      <c r="H99" s="34"/>
      <c r="I99" s="106"/>
      <c r="J99" s="34"/>
      <c r="K99" s="34"/>
      <c r="L99" s="107"/>
      <c r="S99" s="32"/>
      <c r="T99" s="32"/>
      <c r="U99" s="32"/>
      <c r="V99" s="32"/>
      <c r="W99" s="32"/>
      <c r="X99" s="32"/>
      <c r="Y99" s="32"/>
      <c r="Z99" s="32"/>
      <c r="AA99" s="32"/>
      <c r="AB99" s="32"/>
      <c r="AC99" s="32"/>
      <c r="AD99" s="32"/>
      <c r="AE99" s="32"/>
    </row>
    <row r="100" spans="1:65" s="11" customFormat="1" ht="29.25" customHeight="1">
      <c r="A100" s="157"/>
      <c r="B100" s="158"/>
      <c r="C100" s="159" t="s">
        <v>122</v>
      </c>
      <c r="D100" s="160" t="s">
        <v>58</v>
      </c>
      <c r="E100" s="160" t="s">
        <v>54</v>
      </c>
      <c r="F100" s="160" t="s">
        <v>55</v>
      </c>
      <c r="G100" s="160" t="s">
        <v>123</v>
      </c>
      <c r="H100" s="160" t="s">
        <v>124</v>
      </c>
      <c r="I100" s="161" t="s">
        <v>125</v>
      </c>
      <c r="J100" s="162" t="s">
        <v>97</v>
      </c>
      <c r="K100" s="163" t="s">
        <v>126</v>
      </c>
      <c r="L100" s="164"/>
      <c r="M100" s="66" t="s">
        <v>19</v>
      </c>
      <c r="N100" s="67" t="s">
        <v>43</v>
      </c>
      <c r="O100" s="67" t="s">
        <v>127</v>
      </c>
      <c r="P100" s="67" t="s">
        <v>128</v>
      </c>
      <c r="Q100" s="67" t="s">
        <v>129</v>
      </c>
      <c r="R100" s="67" t="s">
        <v>130</v>
      </c>
      <c r="S100" s="67" t="s">
        <v>131</v>
      </c>
      <c r="T100" s="68" t="s">
        <v>132</v>
      </c>
      <c r="U100" s="157"/>
      <c r="V100" s="157"/>
      <c r="W100" s="157"/>
      <c r="X100" s="157"/>
      <c r="Y100" s="157"/>
      <c r="Z100" s="157"/>
      <c r="AA100" s="157"/>
      <c r="AB100" s="157"/>
      <c r="AC100" s="157"/>
      <c r="AD100" s="157"/>
      <c r="AE100" s="157"/>
    </row>
    <row r="101" spans="1:65" s="2" customFormat="1" ht="22.9" customHeight="1">
      <c r="A101" s="32"/>
      <c r="B101" s="33"/>
      <c r="C101" s="73" t="s">
        <v>133</v>
      </c>
      <c r="D101" s="34"/>
      <c r="E101" s="34"/>
      <c r="F101" s="34"/>
      <c r="G101" s="34"/>
      <c r="H101" s="34"/>
      <c r="I101" s="106"/>
      <c r="J101" s="165">
        <f>BK101</f>
        <v>0</v>
      </c>
      <c r="K101" s="34"/>
      <c r="L101" s="37"/>
      <c r="M101" s="69"/>
      <c r="N101" s="166"/>
      <c r="O101" s="70"/>
      <c r="P101" s="167">
        <f>P102+P148</f>
        <v>0</v>
      </c>
      <c r="Q101" s="70"/>
      <c r="R101" s="167">
        <f>R102+R148</f>
        <v>5.9491788999999988</v>
      </c>
      <c r="S101" s="70"/>
      <c r="T101" s="168">
        <f>T102+T148</f>
        <v>7.370779999999999</v>
      </c>
      <c r="U101" s="32"/>
      <c r="V101" s="32"/>
      <c r="W101" s="32"/>
      <c r="X101" s="32"/>
      <c r="Y101" s="32"/>
      <c r="Z101" s="32"/>
      <c r="AA101" s="32"/>
      <c r="AB101" s="32"/>
      <c r="AC101" s="32"/>
      <c r="AD101" s="32"/>
      <c r="AE101" s="32"/>
      <c r="AT101" s="15" t="s">
        <v>72</v>
      </c>
      <c r="AU101" s="15" t="s">
        <v>98</v>
      </c>
      <c r="BK101" s="169">
        <f>BK102+BK148</f>
        <v>0</v>
      </c>
    </row>
    <row r="102" spans="1:65" s="12" customFormat="1" ht="25.9" customHeight="1">
      <c r="B102" s="170"/>
      <c r="C102" s="171"/>
      <c r="D102" s="172" t="s">
        <v>72</v>
      </c>
      <c r="E102" s="173" t="s">
        <v>134</v>
      </c>
      <c r="F102" s="173" t="s">
        <v>135</v>
      </c>
      <c r="G102" s="171"/>
      <c r="H102" s="171"/>
      <c r="I102" s="174"/>
      <c r="J102" s="175">
        <f>BK102</f>
        <v>0</v>
      </c>
      <c r="K102" s="171"/>
      <c r="L102" s="176"/>
      <c r="M102" s="177"/>
      <c r="N102" s="178"/>
      <c r="O102" s="178"/>
      <c r="P102" s="179">
        <f>P103+P106+P118+P136+P145</f>
        <v>0</v>
      </c>
      <c r="Q102" s="178"/>
      <c r="R102" s="179">
        <f>R103+R106+R118+R136+R145</f>
        <v>4.9030238999999991</v>
      </c>
      <c r="S102" s="178"/>
      <c r="T102" s="180">
        <f>T103+T106+T118+T136+T145</f>
        <v>7.1689999999999987</v>
      </c>
      <c r="AR102" s="181" t="s">
        <v>81</v>
      </c>
      <c r="AT102" s="182" t="s">
        <v>72</v>
      </c>
      <c r="AU102" s="182" t="s">
        <v>73</v>
      </c>
      <c r="AY102" s="181" t="s">
        <v>136</v>
      </c>
      <c r="BK102" s="183">
        <f>BK103+BK106+BK118+BK136+BK145</f>
        <v>0</v>
      </c>
    </row>
    <row r="103" spans="1:65" s="12" customFormat="1" ht="22.9" customHeight="1">
      <c r="B103" s="170"/>
      <c r="C103" s="171"/>
      <c r="D103" s="172" t="s">
        <v>72</v>
      </c>
      <c r="E103" s="184" t="s">
        <v>137</v>
      </c>
      <c r="F103" s="184" t="s">
        <v>138</v>
      </c>
      <c r="G103" s="171"/>
      <c r="H103" s="171"/>
      <c r="I103" s="174"/>
      <c r="J103" s="185">
        <f>BK103</f>
        <v>0</v>
      </c>
      <c r="K103" s="171"/>
      <c r="L103" s="176"/>
      <c r="M103" s="177"/>
      <c r="N103" s="178"/>
      <c r="O103" s="178"/>
      <c r="P103" s="179">
        <f>SUM(P104:P105)</f>
        <v>0</v>
      </c>
      <c r="Q103" s="178"/>
      <c r="R103" s="179">
        <f>SUM(R104:R105)</f>
        <v>0.21859499999999998</v>
      </c>
      <c r="S103" s="178"/>
      <c r="T103" s="180">
        <f>SUM(T104:T105)</f>
        <v>0</v>
      </c>
      <c r="AR103" s="181" t="s">
        <v>81</v>
      </c>
      <c r="AT103" s="182" t="s">
        <v>72</v>
      </c>
      <c r="AU103" s="182" t="s">
        <v>81</v>
      </c>
      <c r="AY103" s="181" t="s">
        <v>136</v>
      </c>
      <c r="BK103" s="183">
        <f>SUM(BK104:BK105)</f>
        <v>0</v>
      </c>
    </row>
    <row r="104" spans="1:65" s="2" customFormat="1" ht="48" customHeight="1">
      <c r="A104" s="32"/>
      <c r="B104" s="33"/>
      <c r="C104" s="186" t="s">
        <v>81</v>
      </c>
      <c r="D104" s="186" t="s">
        <v>139</v>
      </c>
      <c r="E104" s="187" t="s">
        <v>140</v>
      </c>
      <c r="F104" s="188" t="s">
        <v>141</v>
      </c>
      <c r="G104" s="189" t="s">
        <v>142</v>
      </c>
      <c r="H104" s="190">
        <v>0.1</v>
      </c>
      <c r="I104" s="191"/>
      <c r="J104" s="192">
        <f>ROUND(I104*H104,2)</f>
        <v>0</v>
      </c>
      <c r="K104" s="193"/>
      <c r="L104" s="37"/>
      <c r="M104" s="194" t="s">
        <v>19</v>
      </c>
      <c r="N104" s="195" t="s">
        <v>45</v>
      </c>
      <c r="O104" s="62"/>
      <c r="P104" s="196">
        <f>O104*H104</f>
        <v>0</v>
      </c>
      <c r="Q104" s="196">
        <v>0.11085</v>
      </c>
      <c r="R104" s="196">
        <f>Q104*H104</f>
        <v>1.1085000000000001E-2</v>
      </c>
      <c r="S104" s="196">
        <v>0</v>
      </c>
      <c r="T104" s="197">
        <f>S104*H104</f>
        <v>0</v>
      </c>
      <c r="U104" s="32"/>
      <c r="V104" s="32"/>
      <c r="W104" s="32"/>
      <c r="X104" s="32"/>
      <c r="Y104" s="32"/>
      <c r="Z104" s="32"/>
      <c r="AA104" s="32"/>
      <c r="AB104" s="32"/>
      <c r="AC104" s="32"/>
      <c r="AD104" s="32"/>
      <c r="AE104" s="32"/>
      <c r="AR104" s="198" t="s">
        <v>143</v>
      </c>
      <c r="AT104" s="198" t="s">
        <v>139</v>
      </c>
      <c r="AU104" s="198" t="s">
        <v>144</v>
      </c>
      <c r="AY104" s="15" t="s">
        <v>136</v>
      </c>
      <c r="BE104" s="199">
        <f>IF(N104="základní",J104,0)</f>
        <v>0</v>
      </c>
      <c r="BF104" s="199">
        <f>IF(N104="snížená",J104,0)</f>
        <v>0</v>
      </c>
      <c r="BG104" s="199">
        <f>IF(N104="zákl. přenesená",J104,0)</f>
        <v>0</v>
      </c>
      <c r="BH104" s="199">
        <f>IF(N104="sníž. přenesená",J104,0)</f>
        <v>0</v>
      </c>
      <c r="BI104" s="199">
        <f>IF(N104="nulová",J104,0)</f>
        <v>0</v>
      </c>
      <c r="BJ104" s="15" t="s">
        <v>144</v>
      </c>
      <c r="BK104" s="199">
        <f>ROUND(I104*H104,2)</f>
        <v>0</v>
      </c>
      <c r="BL104" s="15" t="s">
        <v>143</v>
      </c>
      <c r="BM104" s="198" t="s">
        <v>145</v>
      </c>
    </row>
    <row r="105" spans="1:65" s="2" customFormat="1" ht="36" customHeight="1">
      <c r="A105" s="32"/>
      <c r="B105" s="33"/>
      <c r="C105" s="186" t="s">
        <v>144</v>
      </c>
      <c r="D105" s="186" t="s">
        <v>139</v>
      </c>
      <c r="E105" s="187" t="s">
        <v>146</v>
      </c>
      <c r="F105" s="188" t="s">
        <v>147</v>
      </c>
      <c r="G105" s="189" t="s">
        <v>142</v>
      </c>
      <c r="H105" s="190">
        <v>3</v>
      </c>
      <c r="I105" s="191"/>
      <c r="J105" s="192">
        <f>ROUND(I105*H105,2)</f>
        <v>0</v>
      </c>
      <c r="K105" s="193"/>
      <c r="L105" s="37"/>
      <c r="M105" s="194" t="s">
        <v>19</v>
      </c>
      <c r="N105" s="195" t="s">
        <v>45</v>
      </c>
      <c r="O105" s="62"/>
      <c r="P105" s="196">
        <f>O105*H105</f>
        <v>0</v>
      </c>
      <c r="Q105" s="196">
        <v>6.9169999999999995E-2</v>
      </c>
      <c r="R105" s="196">
        <f>Q105*H105</f>
        <v>0.20750999999999997</v>
      </c>
      <c r="S105" s="196">
        <v>0</v>
      </c>
      <c r="T105" s="197">
        <f>S105*H105</f>
        <v>0</v>
      </c>
      <c r="U105" s="32"/>
      <c r="V105" s="32"/>
      <c r="W105" s="32"/>
      <c r="X105" s="32"/>
      <c r="Y105" s="32"/>
      <c r="Z105" s="32"/>
      <c r="AA105" s="32"/>
      <c r="AB105" s="32"/>
      <c r="AC105" s="32"/>
      <c r="AD105" s="32"/>
      <c r="AE105" s="32"/>
      <c r="AR105" s="198" t="s">
        <v>143</v>
      </c>
      <c r="AT105" s="198" t="s">
        <v>139</v>
      </c>
      <c r="AU105" s="198" t="s">
        <v>144</v>
      </c>
      <c r="AY105" s="15" t="s">
        <v>136</v>
      </c>
      <c r="BE105" s="199">
        <f>IF(N105="základní",J105,0)</f>
        <v>0</v>
      </c>
      <c r="BF105" s="199">
        <f>IF(N105="snížená",J105,0)</f>
        <v>0</v>
      </c>
      <c r="BG105" s="199">
        <f>IF(N105="zákl. přenesená",J105,0)</f>
        <v>0</v>
      </c>
      <c r="BH105" s="199">
        <f>IF(N105="sníž. přenesená",J105,0)</f>
        <v>0</v>
      </c>
      <c r="BI105" s="199">
        <f>IF(N105="nulová",J105,0)</f>
        <v>0</v>
      </c>
      <c r="BJ105" s="15" t="s">
        <v>144</v>
      </c>
      <c r="BK105" s="199">
        <f>ROUND(I105*H105,2)</f>
        <v>0</v>
      </c>
      <c r="BL105" s="15" t="s">
        <v>143</v>
      </c>
      <c r="BM105" s="198" t="s">
        <v>148</v>
      </c>
    </row>
    <row r="106" spans="1:65" s="12" customFormat="1" ht="22.9" customHeight="1">
      <c r="B106" s="170"/>
      <c r="C106" s="171"/>
      <c r="D106" s="172" t="s">
        <v>72</v>
      </c>
      <c r="E106" s="184" t="s">
        <v>149</v>
      </c>
      <c r="F106" s="184" t="s">
        <v>150</v>
      </c>
      <c r="G106" s="171"/>
      <c r="H106" s="171"/>
      <c r="I106" s="174"/>
      <c r="J106" s="185">
        <f>BK106</f>
        <v>0</v>
      </c>
      <c r="K106" s="171"/>
      <c r="L106" s="176"/>
      <c r="M106" s="177"/>
      <c r="N106" s="178"/>
      <c r="O106" s="178"/>
      <c r="P106" s="179">
        <f>SUM(P107:P117)</f>
        <v>0</v>
      </c>
      <c r="Q106" s="178"/>
      <c r="R106" s="179">
        <f>SUM(R107:R117)</f>
        <v>4.6823888999999994</v>
      </c>
      <c r="S106" s="178"/>
      <c r="T106" s="180">
        <f>SUM(T107:T117)</f>
        <v>0</v>
      </c>
      <c r="AR106" s="181" t="s">
        <v>81</v>
      </c>
      <c r="AT106" s="182" t="s">
        <v>72</v>
      </c>
      <c r="AU106" s="182" t="s">
        <v>81</v>
      </c>
      <c r="AY106" s="181" t="s">
        <v>136</v>
      </c>
      <c r="BK106" s="183">
        <f>SUM(BK107:BK117)</f>
        <v>0</v>
      </c>
    </row>
    <row r="107" spans="1:65" s="2" customFormat="1" ht="36" customHeight="1">
      <c r="A107" s="32"/>
      <c r="B107" s="33"/>
      <c r="C107" s="186" t="s">
        <v>137</v>
      </c>
      <c r="D107" s="186" t="s">
        <v>139</v>
      </c>
      <c r="E107" s="187" t="s">
        <v>151</v>
      </c>
      <c r="F107" s="188" t="s">
        <v>152</v>
      </c>
      <c r="G107" s="189" t="s">
        <v>142</v>
      </c>
      <c r="H107" s="190">
        <v>31</v>
      </c>
      <c r="I107" s="191"/>
      <c r="J107" s="192">
        <f>ROUND(I107*H107,2)</f>
        <v>0</v>
      </c>
      <c r="K107" s="193"/>
      <c r="L107" s="37"/>
      <c r="M107" s="194" t="s">
        <v>19</v>
      </c>
      <c r="N107" s="195" t="s">
        <v>45</v>
      </c>
      <c r="O107" s="62"/>
      <c r="P107" s="196">
        <f>O107*H107</f>
        <v>0</v>
      </c>
      <c r="Q107" s="196">
        <v>1.575E-2</v>
      </c>
      <c r="R107" s="196">
        <f>Q107*H107</f>
        <v>0.48825000000000002</v>
      </c>
      <c r="S107" s="196">
        <v>0</v>
      </c>
      <c r="T107" s="197">
        <f>S107*H107</f>
        <v>0</v>
      </c>
      <c r="U107" s="32"/>
      <c r="V107" s="32"/>
      <c r="W107" s="32"/>
      <c r="X107" s="32"/>
      <c r="Y107" s="32"/>
      <c r="Z107" s="32"/>
      <c r="AA107" s="32"/>
      <c r="AB107" s="32"/>
      <c r="AC107" s="32"/>
      <c r="AD107" s="32"/>
      <c r="AE107" s="32"/>
      <c r="AR107" s="198" t="s">
        <v>143</v>
      </c>
      <c r="AT107" s="198" t="s">
        <v>139</v>
      </c>
      <c r="AU107" s="198" t="s">
        <v>144</v>
      </c>
      <c r="AY107" s="15" t="s">
        <v>136</v>
      </c>
      <c r="BE107" s="199">
        <f>IF(N107="základní",J107,0)</f>
        <v>0</v>
      </c>
      <c r="BF107" s="199">
        <f>IF(N107="snížená",J107,0)</f>
        <v>0</v>
      </c>
      <c r="BG107" s="199">
        <f>IF(N107="zákl. přenesená",J107,0)</f>
        <v>0</v>
      </c>
      <c r="BH107" s="199">
        <f>IF(N107="sníž. přenesená",J107,0)</f>
        <v>0</v>
      </c>
      <c r="BI107" s="199">
        <f>IF(N107="nulová",J107,0)</f>
        <v>0</v>
      </c>
      <c r="BJ107" s="15" t="s">
        <v>144</v>
      </c>
      <c r="BK107" s="199">
        <f>ROUND(I107*H107,2)</f>
        <v>0</v>
      </c>
      <c r="BL107" s="15" t="s">
        <v>143</v>
      </c>
      <c r="BM107" s="198" t="s">
        <v>153</v>
      </c>
    </row>
    <row r="108" spans="1:65" s="2" customFormat="1" ht="78">
      <c r="A108" s="32"/>
      <c r="B108" s="33"/>
      <c r="C108" s="34"/>
      <c r="D108" s="200" t="s">
        <v>154</v>
      </c>
      <c r="E108" s="34"/>
      <c r="F108" s="201" t="s">
        <v>155</v>
      </c>
      <c r="G108" s="34"/>
      <c r="H108" s="34"/>
      <c r="I108" s="106"/>
      <c r="J108" s="34"/>
      <c r="K108" s="34"/>
      <c r="L108" s="37"/>
      <c r="M108" s="202"/>
      <c r="N108" s="203"/>
      <c r="O108" s="62"/>
      <c r="P108" s="62"/>
      <c r="Q108" s="62"/>
      <c r="R108" s="62"/>
      <c r="S108" s="62"/>
      <c r="T108" s="63"/>
      <c r="U108" s="32"/>
      <c r="V108" s="32"/>
      <c r="W108" s="32"/>
      <c r="X108" s="32"/>
      <c r="Y108" s="32"/>
      <c r="Z108" s="32"/>
      <c r="AA108" s="32"/>
      <c r="AB108" s="32"/>
      <c r="AC108" s="32"/>
      <c r="AD108" s="32"/>
      <c r="AE108" s="32"/>
      <c r="AT108" s="15" t="s">
        <v>154</v>
      </c>
      <c r="AU108" s="15" t="s">
        <v>144</v>
      </c>
    </row>
    <row r="109" spans="1:65" s="2" customFormat="1" ht="48" customHeight="1">
      <c r="A109" s="32"/>
      <c r="B109" s="33"/>
      <c r="C109" s="186" t="s">
        <v>143</v>
      </c>
      <c r="D109" s="186" t="s">
        <v>139</v>
      </c>
      <c r="E109" s="187" t="s">
        <v>156</v>
      </c>
      <c r="F109" s="188" t="s">
        <v>157</v>
      </c>
      <c r="G109" s="189" t="s">
        <v>142</v>
      </c>
      <c r="H109" s="190">
        <v>6</v>
      </c>
      <c r="I109" s="191"/>
      <c r="J109" s="192">
        <f>ROUND(I109*H109,2)</f>
        <v>0</v>
      </c>
      <c r="K109" s="193"/>
      <c r="L109" s="37"/>
      <c r="M109" s="194" t="s">
        <v>19</v>
      </c>
      <c r="N109" s="195" t="s">
        <v>45</v>
      </c>
      <c r="O109" s="62"/>
      <c r="P109" s="196">
        <f>O109*H109</f>
        <v>0</v>
      </c>
      <c r="Q109" s="196">
        <v>1.8380000000000001E-2</v>
      </c>
      <c r="R109" s="196">
        <f>Q109*H109</f>
        <v>0.11028</v>
      </c>
      <c r="S109" s="196">
        <v>0</v>
      </c>
      <c r="T109" s="197">
        <f>S109*H109</f>
        <v>0</v>
      </c>
      <c r="U109" s="32"/>
      <c r="V109" s="32"/>
      <c r="W109" s="32"/>
      <c r="X109" s="32"/>
      <c r="Y109" s="32"/>
      <c r="Z109" s="32"/>
      <c r="AA109" s="32"/>
      <c r="AB109" s="32"/>
      <c r="AC109" s="32"/>
      <c r="AD109" s="32"/>
      <c r="AE109" s="32"/>
      <c r="AR109" s="198" t="s">
        <v>143</v>
      </c>
      <c r="AT109" s="198" t="s">
        <v>139</v>
      </c>
      <c r="AU109" s="198" t="s">
        <v>144</v>
      </c>
      <c r="AY109" s="15" t="s">
        <v>136</v>
      </c>
      <c r="BE109" s="199">
        <f>IF(N109="základní",J109,0)</f>
        <v>0</v>
      </c>
      <c r="BF109" s="199">
        <f>IF(N109="snížená",J109,0)</f>
        <v>0</v>
      </c>
      <c r="BG109" s="199">
        <f>IF(N109="zákl. přenesená",J109,0)</f>
        <v>0</v>
      </c>
      <c r="BH109" s="199">
        <f>IF(N109="sníž. přenesená",J109,0)</f>
        <v>0</v>
      </c>
      <c r="BI109" s="199">
        <f>IF(N109="nulová",J109,0)</f>
        <v>0</v>
      </c>
      <c r="BJ109" s="15" t="s">
        <v>144</v>
      </c>
      <c r="BK109" s="199">
        <f>ROUND(I109*H109,2)</f>
        <v>0</v>
      </c>
      <c r="BL109" s="15" t="s">
        <v>143</v>
      </c>
      <c r="BM109" s="198" t="s">
        <v>158</v>
      </c>
    </row>
    <row r="110" spans="1:65" s="2" customFormat="1" ht="78">
      <c r="A110" s="32"/>
      <c r="B110" s="33"/>
      <c r="C110" s="34"/>
      <c r="D110" s="200" t="s">
        <v>154</v>
      </c>
      <c r="E110" s="34"/>
      <c r="F110" s="201" t="s">
        <v>155</v>
      </c>
      <c r="G110" s="34"/>
      <c r="H110" s="34"/>
      <c r="I110" s="106"/>
      <c r="J110" s="34"/>
      <c r="K110" s="34"/>
      <c r="L110" s="37"/>
      <c r="M110" s="202"/>
      <c r="N110" s="203"/>
      <c r="O110" s="62"/>
      <c r="P110" s="62"/>
      <c r="Q110" s="62"/>
      <c r="R110" s="62"/>
      <c r="S110" s="62"/>
      <c r="T110" s="63"/>
      <c r="U110" s="32"/>
      <c r="V110" s="32"/>
      <c r="W110" s="32"/>
      <c r="X110" s="32"/>
      <c r="Y110" s="32"/>
      <c r="Z110" s="32"/>
      <c r="AA110" s="32"/>
      <c r="AB110" s="32"/>
      <c r="AC110" s="32"/>
      <c r="AD110" s="32"/>
      <c r="AE110" s="32"/>
      <c r="AT110" s="15" t="s">
        <v>154</v>
      </c>
      <c r="AU110" s="15" t="s">
        <v>144</v>
      </c>
    </row>
    <row r="111" spans="1:65" s="2" customFormat="1" ht="36" customHeight="1">
      <c r="A111" s="32"/>
      <c r="B111" s="33"/>
      <c r="C111" s="186" t="s">
        <v>159</v>
      </c>
      <c r="D111" s="186" t="s">
        <v>139</v>
      </c>
      <c r="E111" s="187" t="s">
        <v>160</v>
      </c>
      <c r="F111" s="188" t="s">
        <v>161</v>
      </c>
      <c r="G111" s="189" t="s">
        <v>162</v>
      </c>
      <c r="H111" s="190">
        <v>5</v>
      </c>
      <c r="I111" s="191"/>
      <c r="J111" s="192">
        <f>ROUND(I111*H111,2)</f>
        <v>0</v>
      </c>
      <c r="K111" s="193"/>
      <c r="L111" s="37"/>
      <c r="M111" s="194" t="s">
        <v>19</v>
      </c>
      <c r="N111" s="195" t="s">
        <v>45</v>
      </c>
      <c r="O111" s="62"/>
      <c r="P111" s="196">
        <f>O111*H111</f>
        <v>0</v>
      </c>
      <c r="Q111" s="196">
        <v>4.1500000000000002E-2</v>
      </c>
      <c r="R111" s="196">
        <f>Q111*H111</f>
        <v>0.20750000000000002</v>
      </c>
      <c r="S111" s="196">
        <v>0</v>
      </c>
      <c r="T111" s="197">
        <f>S111*H111</f>
        <v>0</v>
      </c>
      <c r="U111" s="32"/>
      <c r="V111" s="32"/>
      <c r="W111" s="32"/>
      <c r="X111" s="32"/>
      <c r="Y111" s="32"/>
      <c r="Z111" s="32"/>
      <c r="AA111" s="32"/>
      <c r="AB111" s="32"/>
      <c r="AC111" s="32"/>
      <c r="AD111" s="32"/>
      <c r="AE111" s="32"/>
      <c r="AR111" s="198" t="s">
        <v>143</v>
      </c>
      <c r="AT111" s="198" t="s">
        <v>139</v>
      </c>
      <c r="AU111" s="198" t="s">
        <v>144</v>
      </c>
      <c r="AY111" s="15" t="s">
        <v>136</v>
      </c>
      <c r="BE111" s="199">
        <f>IF(N111="základní",J111,0)</f>
        <v>0</v>
      </c>
      <c r="BF111" s="199">
        <f>IF(N111="snížená",J111,0)</f>
        <v>0</v>
      </c>
      <c r="BG111" s="199">
        <f>IF(N111="zákl. přenesená",J111,0)</f>
        <v>0</v>
      </c>
      <c r="BH111" s="199">
        <f>IF(N111="sníž. přenesená",J111,0)</f>
        <v>0</v>
      </c>
      <c r="BI111" s="199">
        <f>IF(N111="nulová",J111,0)</f>
        <v>0</v>
      </c>
      <c r="BJ111" s="15" t="s">
        <v>144</v>
      </c>
      <c r="BK111" s="199">
        <f>ROUND(I111*H111,2)</f>
        <v>0</v>
      </c>
      <c r="BL111" s="15" t="s">
        <v>143</v>
      </c>
      <c r="BM111" s="198" t="s">
        <v>163</v>
      </c>
    </row>
    <row r="112" spans="1:65" s="2" customFormat="1" ht="24" customHeight="1">
      <c r="A112" s="32"/>
      <c r="B112" s="33"/>
      <c r="C112" s="186" t="s">
        <v>149</v>
      </c>
      <c r="D112" s="186" t="s">
        <v>139</v>
      </c>
      <c r="E112" s="187" t="s">
        <v>164</v>
      </c>
      <c r="F112" s="188" t="s">
        <v>165</v>
      </c>
      <c r="G112" s="189" t="s">
        <v>166</v>
      </c>
      <c r="H112" s="190">
        <v>1.41</v>
      </c>
      <c r="I112" s="191"/>
      <c r="J112" s="192">
        <f>ROUND(I112*H112,2)</f>
        <v>0</v>
      </c>
      <c r="K112" s="193"/>
      <c r="L112" s="37"/>
      <c r="M112" s="194" t="s">
        <v>19</v>
      </c>
      <c r="N112" s="195" t="s">
        <v>45</v>
      </c>
      <c r="O112" s="62"/>
      <c r="P112" s="196">
        <f>O112*H112</f>
        <v>0</v>
      </c>
      <c r="Q112" s="196">
        <v>2.45329</v>
      </c>
      <c r="R112" s="196">
        <f>Q112*H112</f>
        <v>3.4591388999999997</v>
      </c>
      <c r="S112" s="196">
        <v>0</v>
      </c>
      <c r="T112" s="197">
        <f>S112*H112</f>
        <v>0</v>
      </c>
      <c r="U112" s="32"/>
      <c r="V112" s="32"/>
      <c r="W112" s="32"/>
      <c r="X112" s="32"/>
      <c r="Y112" s="32"/>
      <c r="Z112" s="32"/>
      <c r="AA112" s="32"/>
      <c r="AB112" s="32"/>
      <c r="AC112" s="32"/>
      <c r="AD112" s="32"/>
      <c r="AE112" s="32"/>
      <c r="AR112" s="198" t="s">
        <v>143</v>
      </c>
      <c r="AT112" s="198" t="s">
        <v>139</v>
      </c>
      <c r="AU112" s="198" t="s">
        <v>144</v>
      </c>
      <c r="AY112" s="15" t="s">
        <v>136</v>
      </c>
      <c r="BE112" s="199">
        <f>IF(N112="základní",J112,0)</f>
        <v>0</v>
      </c>
      <c r="BF112" s="199">
        <f>IF(N112="snížená",J112,0)</f>
        <v>0</v>
      </c>
      <c r="BG112" s="199">
        <f>IF(N112="zákl. přenesená",J112,0)</f>
        <v>0</v>
      </c>
      <c r="BH112" s="199">
        <f>IF(N112="sníž. přenesená",J112,0)</f>
        <v>0</v>
      </c>
      <c r="BI112" s="199">
        <f>IF(N112="nulová",J112,0)</f>
        <v>0</v>
      </c>
      <c r="BJ112" s="15" t="s">
        <v>144</v>
      </c>
      <c r="BK112" s="199">
        <f>ROUND(I112*H112,2)</f>
        <v>0</v>
      </c>
      <c r="BL112" s="15" t="s">
        <v>143</v>
      </c>
      <c r="BM112" s="198" t="s">
        <v>167</v>
      </c>
    </row>
    <row r="113" spans="1:65" s="2" customFormat="1" ht="224.25">
      <c r="A113" s="32"/>
      <c r="B113" s="33"/>
      <c r="C113" s="34"/>
      <c r="D113" s="200" t="s">
        <v>154</v>
      </c>
      <c r="E113" s="34"/>
      <c r="F113" s="201" t="s">
        <v>168</v>
      </c>
      <c r="G113" s="34"/>
      <c r="H113" s="34"/>
      <c r="I113" s="106"/>
      <c r="J113" s="34"/>
      <c r="K113" s="34"/>
      <c r="L113" s="37"/>
      <c r="M113" s="202"/>
      <c r="N113" s="203"/>
      <c r="O113" s="62"/>
      <c r="P113" s="62"/>
      <c r="Q113" s="62"/>
      <c r="R113" s="62"/>
      <c r="S113" s="62"/>
      <c r="T113" s="63"/>
      <c r="U113" s="32"/>
      <c r="V113" s="32"/>
      <c r="W113" s="32"/>
      <c r="X113" s="32"/>
      <c r="Y113" s="32"/>
      <c r="Z113" s="32"/>
      <c r="AA113" s="32"/>
      <c r="AB113" s="32"/>
      <c r="AC113" s="32"/>
      <c r="AD113" s="32"/>
      <c r="AE113" s="32"/>
      <c r="AT113" s="15" t="s">
        <v>154</v>
      </c>
      <c r="AU113" s="15" t="s">
        <v>144</v>
      </c>
    </row>
    <row r="114" spans="1:65" s="2" customFormat="1" ht="60" customHeight="1">
      <c r="A114" s="32"/>
      <c r="B114" s="33"/>
      <c r="C114" s="186" t="s">
        <v>169</v>
      </c>
      <c r="D114" s="186" t="s">
        <v>139</v>
      </c>
      <c r="E114" s="187" t="s">
        <v>170</v>
      </c>
      <c r="F114" s="188" t="s">
        <v>171</v>
      </c>
      <c r="G114" s="189" t="s">
        <v>142</v>
      </c>
      <c r="H114" s="190">
        <v>8</v>
      </c>
      <c r="I114" s="191"/>
      <c r="J114" s="192">
        <f>ROUND(I114*H114,2)</f>
        <v>0</v>
      </c>
      <c r="K114" s="193"/>
      <c r="L114" s="37"/>
      <c r="M114" s="194" t="s">
        <v>19</v>
      </c>
      <c r="N114" s="195" t="s">
        <v>45</v>
      </c>
      <c r="O114" s="62"/>
      <c r="P114" s="196">
        <f>O114*H114</f>
        <v>0</v>
      </c>
      <c r="Q114" s="196">
        <v>4.8680000000000001E-2</v>
      </c>
      <c r="R114" s="196">
        <f>Q114*H114</f>
        <v>0.38944000000000001</v>
      </c>
      <c r="S114" s="196">
        <v>0</v>
      </c>
      <c r="T114" s="197">
        <f>S114*H114</f>
        <v>0</v>
      </c>
      <c r="U114" s="32"/>
      <c r="V114" s="32"/>
      <c r="W114" s="32"/>
      <c r="X114" s="32"/>
      <c r="Y114" s="32"/>
      <c r="Z114" s="32"/>
      <c r="AA114" s="32"/>
      <c r="AB114" s="32"/>
      <c r="AC114" s="32"/>
      <c r="AD114" s="32"/>
      <c r="AE114" s="32"/>
      <c r="AR114" s="198" t="s">
        <v>143</v>
      </c>
      <c r="AT114" s="198" t="s">
        <v>139</v>
      </c>
      <c r="AU114" s="198" t="s">
        <v>144</v>
      </c>
      <c r="AY114" s="15" t="s">
        <v>136</v>
      </c>
      <c r="BE114" s="199">
        <f>IF(N114="základní",J114,0)</f>
        <v>0</v>
      </c>
      <c r="BF114" s="199">
        <f>IF(N114="snížená",J114,0)</f>
        <v>0</v>
      </c>
      <c r="BG114" s="199">
        <f>IF(N114="zákl. přenesená",J114,0)</f>
        <v>0</v>
      </c>
      <c r="BH114" s="199">
        <f>IF(N114="sníž. přenesená",J114,0)</f>
        <v>0</v>
      </c>
      <c r="BI114" s="199">
        <f>IF(N114="nulová",J114,0)</f>
        <v>0</v>
      </c>
      <c r="BJ114" s="15" t="s">
        <v>144</v>
      </c>
      <c r="BK114" s="199">
        <f>ROUND(I114*H114,2)</f>
        <v>0</v>
      </c>
      <c r="BL114" s="15" t="s">
        <v>143</v>
      </c>
      <c r="BM114" s="198" t="s">
        <v>172</v>
      </c>
    </row>
    <row r="115" spans="1:65" s="2" customFormat="1" ht="36" customHeight="1">
      <c r="A115" s="32"/>
      <c r="B115" s="33"/>
      <c r="C115" s="186" t="s">
        <v>173</v>
      </c>
      <c r="D115" s="186" t="s">
        <v>139</v>
      </c>
      <c r="E115" s="187" t="s">
        <v>174</v>
      </c>
      <c r="F115" s="188" t="s">
        <v>175</v>
      </c>
      <c r="G115" s="189" t="s">
        <v>162</v>
      </c>
      <c r="H115" s="190">
        <v>1</v>
      </c>
      <c r="I115" s="191"/>
      <c r="J115" s="192">
        <f>ROUND(I115*H115,2)</f>
        <v>0</v>
      </c>
      <c r="K115" s="193"/>
      <c r="L115" s="37"/>
      <c r="M115" s="194" t="s">
        <v>19</v>
      </c>
      <c r="N115" s="195" t="s">
        <v>45</v>
      </c>
      <c r="O115" s="62"/>
      <c r="P115" s="196">
        <f>O115*H115</f>
        <v>0</v>
      </c>
      <c r="Q115" s="196">
        <v>1.6979999999999999E-2</v>
      </c>
      <c r="R115" s="196">
        <f>Q115*H115</f>
        <v>1.6979999999999999E-2</v>
      </c>
      <c r="S115" s="196">
        <v>0</v>
      </c>
      <c r="T115" s="197">
        <f>S115*H115</f>
        <v>0</v>
      </c>
      <c r="U115" s="32"/>
      <c r="V115" s="32"/>
      <c r="W115" s="32"/>
      <c r="X115" s="32"/>
      <c r="Y115" s="32"/>
      <c r="Z115" s="32"/>
      <c r="AA115" s="32"/>
      <c r="AB115" s="32"/>
      <c r="AC115" s="32"/>
      <c r="AD115" s="32"/>
      <c r="AE115" s="32"/>
      <c r="AR115" s="198" t="s">
        <v>143</v>
      </c>
      <c r="AT115" s="198" t="s">
        <v>139</v>
      </c>
      <c r="AU115" s="198" t="s">
        <v>144</v>
      </c>
      <c r="AY115" s="15" t="s">
        <v>136</v>
      </c>
      <c r="BE115" s="199">
        <f>IF(N115="základní",J115,0)</f>
        <v>0</v>
      </c>
      <c r="BF115" s="199">
        <f>IF(N115="snížená",J115,0)</f>
        <v>0</v>
      </c>
      <c r="BG115" s="199">
        <f>IF(N115="zákl. přenesená",J115,0)</f>
        <v>0</v>
      </c>
      <c r="BH115" s="199">
        <f>IF(N115="sníž. přenesená",J115,0)</f>
        <v>0</v>
      </c>
      <c r="BI115" s="199">
        <f>IF(N115="nulová",J115,0)</f>
        <v>0</v>
      </c>
      <c r="BJ115" s="15" t="s">
        <v>144</v>
      </c>
      <c r="BK115" s="199">
        <f>ROUND(I115*H115,2)</f>
        <v>0</v>
      </c>
      <c r="BL115" s="15" t="s">
        <v>143</v>
      </c>
      <c r="BM115" s="198" t="s">
        <v>176</v>
      </c>
    </row>
    <row r="116" spans="1:65" s="2" customFormat="1" ht="195">
      <c r="A116" s="32"/>
      <c r="B116" s="33"/>
      <c r="C116" s="34"/>
      <c r="D116" s="200" t="s">
        <v>154</v>
      </c>
      <c r="E116" s="34"/>
      <c r="F116" s="201" t="s">
        <v>177</v>
      </c>
      <c r="G116" s="34"/>
      <c r="H116" s="34"/>
      <c r="I116" s="106"/>
      <c r="J116" s="34"/>
      <c r="K116" s="34"/>
      <c r="L116" s="37"/>
      <c r="M116" s="202"/>
      <c r="N116" s="203"/>
      <c r="O116" s="62"/>
      <c r="P116" s="62"/>
      <c r="Q116" s="62"/>
      <c r="R116" s="62"/>
      <c r="S116" s="62"/>
      <c r="T116" s="63"/>
      <c r="U116" s="32"/>
      <c r="V116" s="32"/>
      <c r="W116" s="32"/>
      <c r="X116" s="32"/>
      <c r="Y116" s="32"/>
      <c r="Z116" s="32"/>
      <c r="AA116" s="32"/>
      <c r="AB116" s="32"/>
      <c r="AC116" s="32"/>
      <c r="AD116" s="32"/>
      <c r="AE116" s="32"/>
      <c r="AT116" s="15" t="s">
        <v>154</v>
      </c>
      <c r="AU116" s="15" t="s">
        <v>144</v>
      </c>
    </row>
    <row r="117" spans="1:65" s="2" customFormat="1" ht="24" customHeight="1">
      <c r="A117" s="32"/>
      <c r="B117" s="33"/>
      <c r="C117" s="204" t="s">
        <v>178</v>
      </c>
      <c r="D117" s="204" t="s">
        <v>179</v>
      </c>
      <c r="E117" s="205" t="s">
        <v>180</v>
      </c>
      <c r="F117" s="206" t="s">
        <v>181</v>
      </c>
      <c r="G117" s="207" t="s">
        <v>162</v>
      </c>
      <c r="H117" s="208">
        <v>1</v>
      </c>
      <c r="I117" s="209"/>
      <c r="J117" s="210">
        <f>ROUND(I117*H117,2)</f>
        <v>0</v>
      </c>
      <c r="K117" s="211"/>
      <c r="L117" s="212"/>
      <c r="M117" s="213" t="s">
        <v>19</v>
      </c>
      <c r="N117" s="214" t="s">
        <v>45</v>
      </c>
      <c r="O117" s="62"/>
      <c r="P117" s="196">
        <f>O117*H117</f>
        <v>0</v>
      </c>
      <c r="Q117" s="196">
        <v>1.0800000000000001E-2</v>
      </c>
      <c r="R117" s="196">
        <f>Q117*H117</f>
        <v>1.0800000000000001E-2</v>
      </c>
      <c r="S117" s="196">
        <v>0</v>
      </c>
      <c r="T117" s="197">
        <f>S117*H117</f>
        <v>0</v>
      </c>
      <c r="U117" s="32"/>
      <c r="V117" s="32"/>
      <c r="W117" s="32"/>
      <c r="X117" s="32"/>
      <c r="Y117" s="32"/>
      <c r="Z117" s="32"/>
      <c r="AA117" s="32"/>
      <c r="AB117" s="32"/>
      <c r="AC117" s="32"/>
      <c r="AD117" s="32"/>
      <c r="AE117" s="32"/>
      <c r="AR117" s="198" t="s">
        <v>173</v>
      </c>
      <c r="AT117" s="198" t="s">
        <v>179</v>
      </c>
      <c r="AU117" s="198" t="s">
        <v>144</v>
      </c>
      <c r="AY117" s="15" t="s">
        <v>136</v>
      </c>
      <c r="BE117" s="199">
        <f>IF(N117="základní",J117,0)</f>
        <v>0</v>
      </c>
      <c r="BF117" s="199">
        <f>IF(N117="snížená",J117,0)</f>
        <v>0</v>
      </c>
      <c r="BG117" s="199">
        <f>IF(N117="zákl. přenesená",J117,0)</f>
        <v>0</v>
      </c>
      <c r="BH117" s="199">
        <f>IF(N117="sníž. přenesená",J117,0)</f>
        <v>0</v>
      </c>
      <c r="BI117" s="199">
        <f>IF(N117="nulová",J117,0)</f>
        <v>0</v>
      </c>
      <c r="BJ117" s="15" t="s">
        <v>144</v>
      </c>
      <c r="BK117" s="199">
        <f>ROUND(I117*H117,2)</f>
        <v>0</v>
      </c>
      <c r="BL117" s="15" t="s">
        <v>143</v>
      </c>
      <c r="BM117" s="198" t="s">
        <v>182</v>
      </c>
    </row>
    <row r="118" spans="1:65" s="12" customFormat="1" ht="22.9" customHeight="1">
      <c r="B118" s="170"/>
      <c r="C118" s="171"/>
      <c r="D118" s="172" t="s">
        <v>72</v>
      </c>
      <c r="E118" s="184" t="s">
        <v>178</v>
      </c>
      <c r="F118" s="184" t="s">
        <v>183</v>
      </c>
      <c r="G118" s="171"/>
      <c r="H118" s="171"/>
      <c r="I118" s="174"/>
      <c r="J118" s="185">
        <f>BK118</f>
        <v>0</v>
      </c>
      <c r="K118" s="171"/>
      <c r="L118" s="176"/>
      <c r="M118" s="177"/>
      <c r="N118" s="178"/>
      <c r="O118" s="178"/>
      <c r="P118" s="179">
        <f>SUM(P119:P135)</f>
        <v>0</v>
      </c>
      <c r="Q118" s="178"/>
      <c r="R118" s="179">
        <f>SUM(R119:R135)</f>
        <v>2.0399999999999997E-3</v>
      </c>
      <c r="S118" s="178"/>
      <c r="T118" s="180">
        <f>SUM(T119:T135)</f>
        <v>7.1689999999999987</v>
      </c>
      <c r="AR118" s="181" t="s">
        <v>81</v>
      </c>
      <c r="AT118" s="182" t="s">
        <v>72</v>
      </c>
      <c r="AU118" s="182" t="s">
        <v>81</v>
      </c>
      <c r="AY118" s="181" t="s">
        <v>136</v>
      </c>
      <c r="BK118" s="183">
        <f>SUM(BK119:BK135)</f>
        <v>0</v>
      </c>
    </row>
    <row r="119" spans="1:65" s="2" customFormat="1" ht="36" customHeight="1">
      <c r="A119" s="32"/>
      <c r="B119" s="33"/>
      <c r="C119" s="186" t="s">
        <v>184</v>
      </c>
      <c r="D119" s="186" t="s">
        <v>139</v>
      </c>
      <c r="E119" s="187" t="s">
        <v>185</v>
      </c>
      <c r="F119" s="188" t="s">
        <v>186</v>
      </c>
      <c r="G119" s="189" t="s">
        <v>142</v>
      </c>
      <c r="H119" s="190">
        <v>12</v>
      </c>
      <c r="I119" s="191"/>
      <c r="J119" s="192">
        <f>ROUND(I119*H119,2)</f>
        <v>0</v>
      </c>
      <c r="K119" s="193"/>
      <c r="L119" s="37"/>
      <c r="M119" s="194" t="s">
        <v>19</v>
      </c>
      <c r="N119" s="195" t="s">
        <v>45</v>
      </c>
      <c r="O119" s="62"/>
      <c r="P119" s="196">
        <f>O119*H119</f>
        <v>0</v>
      </c>
      <c r="Q119" s="196">
        <v>1.2999999999999999E-4</v>
      </c>
      <c r="R119" s="196">
        <f>Q119*H119</f>
        <v>1.5599999999999998E-3</v>
      </c>
      <c r="S119" s="196">
        <v>0</v>
      </c>
      <c r="T119" s="197">
        <f>S119*H119</f>
        <v>0</v>
      </c>
      <c r="U119" s="32"/>
      <c r="V119" s="32"/>
      <c r="W119" s="32"/>
      <c r="X119" s="32"/>
      <c r="Y119" s="32"/>
      <c r="Z119" s="32"/>
      <c r="AA119" s="32"/>
      <c r="AB119" s="32"/>
      <c r="AC119" s="32"/>
      <c r="AD119" s="32"/>
      <c r="AE119" s="32"/>
      <c r="AR119" s="198" t="s">
        <v>143</v>
      </c>
      <c r="AT119" s="198" t="s">
        <v>139</v>
      </c>
      <c r="AU119" s="198" t="s">
        <v>144</v>
      </c>
      <c r="AY119" s="15" t="s">
        <v>136</v>
      </c>
      <c r="BE119" s="199">
        <f>IF(N119="základní",J119,0)</f>
        <v>0</v>
      </c>
      <c r="BF119" s="199">
        <f>IF(N119="snížená",J119,0)</f>
        <v>0</v>
      </c>
      <c r="BG119" s="199">
        <f>IF(N119="zákl. přenesená",J119,0)</f>
        <v>0</v>
      </c>
      <c r="BH119" s="199">
        <f>IF(N119="sníž. přenesená",J119,0)</f>
        <v>0</v>
      </c>
      <c r="BI119" s="199">
        <f>IF(N119="nulová",J119,0)</f>
        <v>0</v>
      </c>
      <c r="BJ119" s="15" t="s">
        <v>144</v>
      </c>
      <c r="BK119" s="199">
        <f>ROUND(I119*H119,2)</f>
        <v>0</v>
      </c>
      <c r="BL119" s="15" t="s">
        <v>143</v>
      </c>
      <c r="BM119" s="198" t="s">
        <v>187</v>
      </c>
    </row>
    <row r="120" spans="1:65" s="2" customFormat="1" ht="78">
      <c r="A120" s="32"/>
      <c r="B120" s="33"/>
      <c r="C120" s="34"/>
      <c r="D120" s="200" t="s">
        <v>154</v>
      </c>
      <c r="E120" s="34"/>
      <c r="F120" s="201" t="s">
        <v>188</v>
      </c>
      <c r="G120" s="34"/>
      <c r="H120" s="34"/>
      <c r="I120" s="106"/>
      <c r="J120" s="34"/>
      <c r="K120" s="34"/>
      <c r="L120" s="37"/>
      <c r="M120" s="202"/>
      <c r="N120" s="203"/>
      <c r="O120" s="62"/>
      <c r="P120" s="62"/>
      <c r="Q120" s="62"/>
      <c r="R120" s="62"/>
      <c r="S120" s="62"/>
      <c r="T120" s="63"/>
      <c r="U120" s="32"/>
      <c r="V120" s="32"/>
      <c r="W120" s="32"/>
      <c r="X120" s="32"/>
      <c r="Y120" s="32"/>
      <c r="Z120" s="32"/>
      <c r="AA120" s="32"/>
      <c r="AB120" s="32"/>
      <c r="AC120" s="32"/>
      <c r="AD120" s="32"/>
      <c r="AE120" s="32"/>
      <c r="AT120" s="15" t="s">
        <v>154</v>
      </c>
      <c r="AU120" s="15" t="s">
        <v>144</v>
      </c>
    </row>
    <row r="121" spans="1:65" s="2" customFormat="1" ht="36" customHeight="1">
      <c r="A121" s="32"/>
      <c r="B121" s="33"/>
      <c r="C121" s="186" t="s">
        <v>189</v>
      </c>
      <c r="D121" s="186" t="s">
        <v>139</v>
      </c>
      <c r="E121" s="187" t="s">
        <v>190</v>
      </c>
      <c r="F121" s="188" t="s">
        <v>191</v>
      </c>
      <c r="G121" s="189" t="s">
        <v>142</v>
      </c>
      <c r="H121" s="190">
        <v>12</v>
      </c>
      <c r="I121" s="191"/>
      <c r="J121" s="192">
        <f>ROUND(I121*H121,2)</f>
        <v>0</v>
      </c>
      <c r="K121" s="193"/>
      <c r="L121" s="37"/>
      <c r="M121" s="194" t="s">
        <v>19</v>
      </c>
      <c r="N121" s="195" t="s">
        <v>45</v>
      </c>
      <c r="O121" s="62"/>
      <c r="P121" s="196">
        <f>O121*H121</f>
        <v>0</v>
      </c>
      <c r="Q121" s="196">
        <v>4.0000000000000003E-5</v>
      </c>
      <c r="R121" s="196">
        <f>Q121*H121</f>
        <v>4.8000000000000007E-4</v>
      </c>
      <c r="S121" s="196">
        <v>0</v>
      </c>
      <c r="T121" s="197">
        <f>S121*H121</f>
        <v>0</v>
      </c>
      <c r="U121" s="32"/>
      <c r="V121" s="32"/>
      <c r="W121" s="32"/>
      <c r="X121" s="32"/>
      <c r="Y121" s="32"/>
      <c r="Z121" s="32"/>
      <c r="AA121" s="32"/>
      <c r="AB121" s="32"/>
      <c r="AC121" s="32"/>
      <c r="AD121" s="32"/>
      <c r="AE121" s="32"/>
      <c r="AR121" s="198" t="s">
        <v>143</v>
      </c>
      <c r="AT121" s="198" t="s">
        <v>139</v>
      </c>
      <c r="AU121" s="198" t="s">
        <v>144</v>
      </c>
      <c r="AY121" s="15" t="s">
        <v>136</v>
      </c>
      <c r="BE121" s="199">
        <f>IF(N121="základní",J121,0)</f>
        <v>0</v>
      </c>
      <c r="BF121" s="199">
        <f>IF(N121="snížená",J121,0)</f>
        <v>0</v>
      </c>
      <c r="BG121" s="199">
        <f>IF(N121="zákl. přenesená",J121,0)</f>
        <v>0</v>
      </c>
      <c r="BH121" s="199">
        <f>IF(N121="sníž. přenesená",J121,0)</f>
        <v>0</v>
      </c>
      <c r="BI121" s="199">
        <f>IF(N121="nulová",J121,0)</f>
        <v>0</v>
      </c>
      <c r="BJ121" s="15" t="s">
        <v>144</v>
      </c>
      <c r="BK121" s="199">
        <f>ROUND(I121*H121,2)</f>
        <v>0</v>
      </c>
      <c r="BL121" s="15" t="s">
        <v>143</v>
      </c>
      <c r="BM121" s="198" t="s">
        <v>192</v>
      </c>
    </row>
    <row r="122" spans="1:65" s="2" customFormat="1" ht="273">
      <c r="A122" s="32"/>
      <c r="B122" s="33"/>
      <c r="C122" s="34"/>
      <c r="D122" s="200" t="s">
        <v>154</v>
      </c>
      <c r="E122" s="34"/>
      <c r="F122" s="201" t="s">
        <v>193</v>
      </c>
      <c r="G122" s="34"/>
      <c r="H122" s="34"/>
      <c r="I122" s="106"/>
      <c r="J122" s="34"/>
      <c r="K122" s="34"/>
      <c r="L122" s="37"/>
      <c r="M122" s="202"/>
      <c r="N122" s="203"/>
      <c r="O122" s="62"/>
      <c r="P122" s="62"/>
      <c r="Q122" s="62"/>
      <c r="R122" s="62"/>
      <c r="S122" s="62"/>
      <c r="T122" s="63"/>
      <c r="U122" s="32"/>
      <c r="V122" s="32"/>
      <c r="W122" s="32"/>
      <c r="X122" s="32"/>
      <c r="Y122" s="32"/>
      <c r="Z122" s="32"/>
      <c r="AA122" s="32"/>
      <c r="AB122" s="32"/>
      <c r="AC122" s="32"/>
      <c r="AD122" s="32"/>
      <c r="AE122" s="32"/>
      <c r="AT122" s="15" t="s">
        <v>154</v>
      </c>
      <c r="AU122" s="15" t="s">
        <v>144</v>
      </c>
    </row>
    <row r="123" spans="1:65" s="2" customFormat="1" ht="36" customHeight="1">
      <c r="A123" s="32"/>
      <c r="B123" s="33"/>
      <c r="C123" s="186" t="s">
        <v>194</v>
      </c>
      <c r="D123" s="186" t="s">
        <v>139</v>
      </c>
      <c r="E123" s="187" t="s">
        <v>195</v>
      </c>
      <c r="F123" s="188" t="s">
        <v>196</v>
      </c>
      <c r="G123" s="189" t="s">
        <v>142</v>
      </c>
      <c r="H123" s="190">
        <v>3.5</v>
      </c>
      <c r="I123" s="191"/>
      <c r="J123" s="192">
        <f>ROUND(I123*H123,2)</f>
        <v>0</v>
      </c>
      <c r="K123" s="193"/>
      <c r="L123" s="37"/>
      <c r="M123" s="194" t="s">
        <v>19</v>
      </c>
      <c r="N123" s="195" t="s">
        <v>45</v>
      </c>
      <c r="O123" s="62"/>
      <c r="P123" s="196">
        <f>O123*H123</f>
        <v>0</v>
      </c>
      <c r="Q123" s="196">
        <v>0</v>
      </c>
      <c r="R123" s="196">
        <f>Q123*H123</f>
        <v>0</v>
      </c>
      <c r="S123" s="196">
        <v>0.26100000000000001</v>
      </c>
      <c r="T123" s="197">
        <f>S123*H123</f>
        <v>0.91349999999999998</v>
      </c>
      <c r="U123" s="32"/>
      <c r="V123" s="32"/>
      <c r="W123" s="32"/>
      <c r="X123" s="32"/>
      <c r="Y123" s="32"/>
      <c r="Z123" s="32"/>
      <c r="AA123" s="32"/>
      <c r="AB123" s="32"/>
      <c r="AC123" s="32"/>
      <c r="AD123" s="32"/>
      <c r="AE123" s="32"/>
      <c r="AR123" s="198" t="s">
        <v>143</v>
      </c>
      <c r="AT123" s="198" t="s">
        <v>139</v>
      </c>
      <c r="AU123" s="198" t="s">
        <v>144</v>
      </c>
      <c r="AY123" s="15" t="s">
        <v>136</v>
      </c>
      <c r="BE123" s="199">
        <f>IF(N123="základní",J123,0)</f>
        <v>0</v>
      </c>
      <c r="BF123" s="199">
        <f>IF(N123="snížená",J123,0)</f>
        <v>0</v>
      </c>
      <c r="BG123" s="199">
        <f>IF(N123="zákl. přenesená",J123,0)</f>
        <v>0</v>
      </c>
      <c r="BH123" s="199">
        <f>IF(N123="sníž. přenesená",J123,0)</f>
        <v>0</v>
      </c>
      <c r="BI123" s="199">
        <f>IF(N123="nulová",J123,0)</f>
        <v>0</v>
      </c>
      <c r="BJ123" s="15" t="s">
        <v>144</v>
      </c>
      <c r="BK123" s="199">
        <f>ROUND(I123*H123,2)</f>
        <v>0</v>
      </c>
      <c r="BL123" s="15" t="s">
        <v>143</v>
      </c>
      <c r="BM123" s="198" t="s">
        <v>197</v>
      </c>
    </row>
    <row r="124" spans="1:65" s="2" customFormat="1" ht="24" customHeight="1">
      <c r="A124" s="32"/>
      <c r="B124" s="33"/>
      <c r="C124" s="186" t="s">
        <v>198</v>
      </c>
      <c r="D124" s="186" t="s">
        <v>139</v>
      </c>
      <c r="E124" s="187" t="s">
        <v>199</v>
      </c>
      <c r="F124" s="188" t="s">
        <v>200</v>
      </c>
      <c r="G124" s="189" t="s">
        <v>166</v>
      </c>
      <c r="H124" s="190">
        <v>1.41</v>
      </c>
      <c r="I124" s="191"/>
      <c r="J124" s="192">
        <f>ROUND(I124*H124,2)</f>
        <v>0</v>
      </c>
      <c r="K124" s="193"/>
      <c r="L124" s="37"/>
      <c r="M124" s="194" t="s">
        <v>19</v>
      </c>
      <c r="N124" s="195" t="s">
        <v>45</v>
      </c>
      <c r="O124" s="62"/>
      <c r="P124" s="196">
        <f>O124*H124</f>
        <v>0</v>
      </c>
      <c r="Q124" s="196">
        <v>0</v>
      </c>
      <c r="R124" s="196">
        <f>Q124*H124</f>
        <v>0</v>
      </c>
      <c r="S124" s="196">
        <v>2.2000000000000002</v>
      </c>
      <c r="T124" s="197">
        <f>S124*H124</f>
        <v>3.1019999999999999</v>
      </c>
      <c r="U124" s="32"/>
      <c r="V124" s="32"/>
      <c r="W124" s="32"/>
      <c r="X124" s="32"/>
      <c r="Y124" s="32"/>
      <c r="Z124" s="32"/>
      <c r="AA124" s="32"/>
      <c r="AB124" s="32"/>
      <c r="AC124" s="32"/>
      <c r="AD124" s="32"/>
      <c r="AE124" s="32"/>
      <c r="AR124" s="198" t="s">
        <v>143</v>
      </c>
      <c r="AT124" s="198" t="s">
        <v>139</v>
      </c>
      <c r="AU124" s="198" t="s">
        <v>144</v>
      </c>
      <c r="AY124" s="15" t="s">
        <v>136</v>
      </c>
      <c r="BE124" s="199">
        <f>IF(N124="základní",J124,0)</f>
        <v>0</v>
      </c>
      <c r="BF124" s="199">
        <f>IF(N124="snížená",J124,0)</f>
        <v>0</v>
      </c>
      <c r="BG124" s="199">
        <f>IF(N124="zákl. přenesená",J124,0)</f>
        <v>0</v>
      </c>
      <c r="BH124" s="199">
        <f>IF(N124="sníž. přenesená",J124,0)</f>
        <v>0</v>
      </c>
      <c r="BI124" s="199">
        <f>IF(N124="nulová",J124,0)</f>
        <v>0</v>
      </c>
      <c r="BJ124" s="15" t="s">
        <v>144</v>
      </c>
      <c r="BK124" s="199">
        <f>ROUND(I124*H124,2)</f>
        <v>0</v>
      </c>
      <c r="BL124" s="15" t="s">
        <v>143</v>
      </c>
      <c r="BM124" s="198" t="s">
        <v>201</v>
      </c>
    </row>
    <row r="125" spans="1:65" s="2" customFormat="1" ht="36" customHeight="1">
      <c r="A125" s="32"/>
      <c r="B125" s="33"/>
      <c r="C125" s="186" t="s">
        <v>202</v>
      </c>
      <c r="D125" s="186" t="s">
        <v>139</v>
      </c>
      <c r="E125" s="187" t="s">
        <v>203</v>
      </c>
      <c r="F125" s="188" t="s">
        <v>204</v>
      </c>
      <c r="G125" s="189" t="s">
        <v>142</v>
      </c>
      <c r="H125" s="190">
        <v>9.4</v>
      </c>
      <c r="I125" s="191"/>
      <c r="J125" s="192">
        <f>ROUND(I125*H125,2)</f>
        <v>0</v>
      </c>
      <c r="K125" s="193"/>
      <c r="L125" s="37"/>
      <c r="M125" s="194" t="s">
        <v>19</v>
      </c>
      <c r="N125" s="195" t="s">
        <v>45</v>
      </c>
      <c r="O125" s="62"/>
      <c r="P125" s="196">
        <f>O125*H125</f>
        <v>0</v>
      </c>
      <c r="Q125" s="196">
        <v>0</v>
      </c>
      <c r="R125" s="196">
        <f>Q125*H125</f>
        <v>0</v>
      </c>
      <c r="S125" s="196">
        <v>3.5000000000000003E-2</v>
      </c>
      <c r="T125" s="197">
        <f>S125*H125</f>
        <v>0.32900000000000007</v>
      </c>
      <c r="U125" s="32"/>
      <c r="V125" s="32"/>
      <c r="W125" s="32"/>
      <c r="X125" s="32"/>
      <c r="Y125" s="32"/>
      <c r="Z125" s="32"/>
      <c r="AA125" s="32"/>
      <c r="AB125" s="32"/>
      <c r="AC125" s="32"/>
      <c r="AD125" s="32"/>
      <c r="AE125" s="32"/>
      <c r="AR125" s="198" t="s">
        <v>143</v>
      </c>
      <c r="AT125" s="198" t="s">
        <v>139</v>
      </c>
      <c r="AU125" s="198" t="s">
        <v>144</v>
      </c>
      <c r="AY125" s="15" t="s">
        <v>136</v>
      </c>
      <c r="BE125" s="199">
        <f>IF(N125="základní",J125,0)</f>
        <v>0</v>
      </c>
      <c r="BF125" s="199">
        <f>IF(N125="snížená",J125,0)</f>
        <v>0</v>
      </c>
      <c r="BG125" s="199">
        <f>IF(N125="zákl. přenesená",J125,0)</f>
        <v>0</v>
      </c>
      <c r="BH125" s="199">
        <f>IF(N125="sníž. přenesená",J125,0)</f>
        <v>0</v>
      </c>
      <c r="BI125" s="199">
        <f>IF(N125="nulová",J125,0)</f>
        <v>0</v>
      </c>
      <c r="BJ125" s="15" t="s">
        <v>144</v>
      </c>
      <c r="BK125" s="199">
        <f>ROUND(I125*H125,2)</f>
        <v>0</v>
      </c>
      <c r="BL125" s="15" t="s">
        <v>143</v>
      </c>
      <c r="BM125" s="198" t="s">
        <v>205</v>
      </c>
    </row>
    <row r="126" spans="1:65" s="2" customFormat="1" ht="29.25">
      <c r="A126" s="32"/>
      <c r="B126" s="33"/>
      <c r="C126" s="34"/>
      <c r="D126" s="200" t="s">
        <v>154</v>
      </c>
      <c r="E126" s="34"/>
      <c r="F126" s="201" t="s">
        <v>206</v>
      </c>
      <c r="G126" s="34"/>
      <c r="H126" s="34"/>
      <c r="I126" s="106"/>
      <c r="J126" s="34"/>
      <c r="K126" s="34"/>
      <c r="L126" s="37"/>
      <c r="M126" s="202"/>
      <c r="N126" s="203"/>
      <c r="O126" s="62"/>
      <c r="P126" s="62"/>
      <c r="Q126" s="62"/>
      <c r="R126" s="62"/>
      <c r="S126" s="62"/>
      <c r="T126" s="63"/>
      <c r="U126" s="32"/>
      <c r="V126" s="32"/>
      <c r="W126" s="32"/>
      <c r="X126" s="32"/>
      <c r="Y126" s="32"/>
      <c r="Z126" s="32"/>
      <c r="AA126" s="32"/>
      <c r="AB126" s="32"/>
      <c r="AC126" s="32"/>
      <c r="AD126" s="32"/>
      <c r="AE126" s="32"/>
      <c r="AT126" s="15" t="s">
        <v>154</v>
      </c>
      <c r="AU126" s="15" t="s">
        <v>144</v>
      </c>
    </row>
    <row r="127" spans="1:65" s="2" customFormat="1" ht="36" customHeight="1">
      <c r="A127" s="32"/>
      <c r="B127" s="33"/>
      <c r="C127" s="186" t="s">
        <v>8</v>
      </c>
      <c r="D127" s="186" t="s">
        <v>139</v>
      </c>
      <c r="E127" s="187" t="s">
        <v>207</v>
      </c>
      <c r="F127" s="188" t="s">
        <v>208</v>
      </c>
      <c r="G127" s="189" t="s">
        <v>142</v>
      </c>
      <c r="H127" s="190">
        <v>2</v>
      </c>
      <c r="I127" s="191"/>
      <c r="J127" s="192">
        <f>ROUND(I127*H127,2)</f>
        <v>0</v>
      </c>
      <c r="K127" s="193"/>
      <c r="L127" s="37"/>
      <c r="M127" s="194" t="s">
        <v>19</v>
      </c>
      <c r="N127" s="195" t="s">
        <v>45</v>
      </c>
      <c r="O127" s="62"/>
      <c r="P127" s="196">
        <f>O127*H127</f>
        <v>0</v>
      </c>
      <c r="Q127" s="196">
        <v>0</v>
      </c>
      <c r="R127" s="196">
        <f>Q127*H127</f>
        <v>0</v>
      </c>
      <c r="S127" s="196">
        <v>7.5999999999999998E-2</v>
      </c>
      <c r="T127" s="197">
        <f>S127*H127</f>
        <v>0.152</v>
      </c>
      <c r="U127" s="32"/>
      <c r="V127" s="32"/>
      <c r="W127" s="32"/>
      <c r="X127" s="32"/>
      <c r="Y127" s="32"/>
      <c r="Z127" s="32"/>
      <c r="AA127" s="32"/>
      <c r="AB127" s="32"/>
      <c r="AC127" s="32"/>
      <c r="AD127" s="32"/>
      <c r="AE127" s="32"/>
      <c r="AR127" s="198" t="s">
        <v>143</v>
      </c>
      <c r="AT127" s="198" t="s">
        <v>139</v>
      </c>
      <c r="AU127" s="198" t="s">
        <v>144</v>
      </c>
      <c r="AY127" s="15" t="s">
        <v>136</v>
      </c>
      <c r="BE127" s="199">
        <f>IF(N127="základní",J127,0)</f>
        <v>0</v>
      </c>
      <c r="BF127" s="199">
        <f>IF(N127="snížená",J127,0)</f>
        <v>0</v>
      </c>
      <c r="BG127" s="199">
        <f>IF(N127="zákl. přenesená",J127,0)</f>
        <v>0</v>
      </c>
      <c r="BH127" s="199">
        <f>IF(N127="sníž. přenesená",J127,0)</f>
        <v>0</v>
      </c>
      <c r="BI127" s="199">
        <f>IF(N127="nulová",J127,0)</f>
        <v>0</v>
      </c>
      <c r="BJ127" s="15" t="s">
        <v>144</v>
      </c>
      <c r="BK127" s="199">
        <f>ROUND(I127*H127,2)</f>
        <v>0</v>
      </c>
      <c r="BL127" s="15" t="s">
        <v>143</v>
      </c>
      <c r="BM127" s="198" t="s">
        <v>209</v>
      </c>
    </row>
    <row r="128" spans="1:65" s="2" customFormat="1" ht="58.5">
      <c r="A128" s="32"/>
      <c r="B128" s="33"/>
      <c r="C128" s="34"/>
      <c r="D128" s="200" t="s">
        <v>154</v>
      </c>
      <c r="E128" s="34"/>
      <c r="F128" s="201" t="s">
        <v>210</v>
      </c>
      <c r="G128" s="34"/>
      <c r="H128" s="34"/>
      <c r="I128" s="106"/>
      <c r="J128" s="34"/>
      <c r="K128" s="34"/>
      <c r="L128" s="37"/>
      <c r="M128" s="202"/>
      <c r="N128" s="203"/>
      <c r="O128" s="62"/>
      <c r="P128" s="62"/>
      <c r="Q128" s="62"/>
      <c r="R128" s="62"/>
      <c r="S128" s="62"/>
      <c r="T128" s="63"/>
      <c r="U128" s="32"/>
      <c r="V128" s="32"/>
      <c r="W128" s="32"/>
      <c r="X128" s="32"/>
      <c r="Y128" s="32"/>
      <c r="Z128" s="32"/>
      <c r="AA128" s="32"/>
      <c r="AB128" s="32"/>
      <c r="AC128" s="32"/>
      <c r="AD128" s="32"/>
      <c r="AE128" s="32"/>
      <c r="AT128" s="15" t="s">
        <v>154</v>
      </c>
      <c r="AU128" s="15" t="s">
        <v>144</v>
      </c>
    </row>
    <row r="129" spans="1:65" s="2" customFormat="1" ht="24" customHeight="1">
      <c r="A129" s="32"/>
      <c r="B129" s="33"/>
      <c r="C129" s="186" t="s">
        <v>211</v>
      </c>
      <c r="D129" s="186" t="s">
        <v>139</v>
      </c>
      <c r="E129" s="187" t="s">
        <v>212</v>
      </c>
      <c r="F129" s="188" t="s">
        <v>213</v>
      </c>
      <c r="G129" s="189" t="s">
        <v>214</v>
      </c>
      <c r="H129" s="190">
        <v>19</v>
      </c>
      <c r="I129" s="191"/>
      <c r="J129" s="192">
        <f t="shared" ref="J129:J134" si="0">ROUND(I129*H129,2)</f>
        <v>0</v>
      </c>
      <c r="K129" s="193"/>
      <c r="L129" s="37"/>
      <c r="M129" s="194" t="s">
        <v>19</v>
      </c>
      <c r="N129" s="195" t="s">
        <v>45</v>
      </c>
      <c r="O129" s="62"/>
      <c r="P129" s="196">
        <f t="shared" ref="P129:P134" si="1">O129*H129</f>
        <v>0</v>
      </c>
      <c r="Q129" s="196">
        <v>0</v>
      </c>
      <c r="R129" s="196">
        <f t="shared" ref="R129:R134" si="2">Q129*H129</f>
        <v>0</v>
      </c>
      <c r="S129" s="196">
        <v>1.2999999999999999E-2</v>
      </c>
      <c r="T129" s="197">
        <f t="shared" ref="T129:T134" si="3">S129*H129</f>
        <v>0.247</v>
      </c>
      <c r="U129" s="32"/>
      <c r="V129" s="32"/>
      <c r="W129" s="32"/>
      <c r="X129" s="32"/>
      <c r="Y129" s="32"/>
      <c r="Z129" s="32"/>
      <c r="AA129" s="32"/>
      <c r="AB129" s="32"/>
      <c r="AC129" s="32"/>
      <c r="AD129" s="32"/>
      <c r="AE129" s="32"/>
      <c r="AR129" s="198" t="s">
        <v>143</v>
      </c>
      <c r="AT129" s="198" t="s">
        <v>139</v>
      </c>
      <c r="AU129" s="198" t="s">
        <v>144</v>
      </c>
      <c r="AY129" s="15" t="s">
        <v>136</v>
      </c>
      <c r="BE129" s="199">
        <f t="shared" ref="BE129:BE134" si="4">IF(N129="základní",J129,0)</f>
        <v>0</v>
      </c>
      <c r="BF129" s="199">
        <f t="shared" ref="BF129:BF134" si="5">IF(N129="snížená",J129,0)</f>
        <v>0</v>
      </c>
      <c r="BG129" s="199">
        <f t="shared" ref="BG129:BG134" si="6">IF(N129="zákl. přenesená",J129,0)</f>
        <v>0</v>
      </c>
      <c r="BH129" s="199">
        <f t="shared" ref="BH129:BH134" si="7">IF(N129="sníž. přenesená",J129,0)</f>
        <v>0</v>
      </c>
      <c r="BI129" s="199">
        <f t="shared" ref="BI129:BI134" si="8">IF(N129="nulová",J129,0)</f>
        <v>0</v>
      </c>
      <c r="BJ129" s="15" t="s">
        <v>144</v>
      </c>
      <c r="BK129" s="199">
        <f t="shared" ref="BK129:BK134" si="9">ROUND(I129*H129,2)</f>
        <v>0</v>
      </c>
      <c r="BL129" s="15" t="s">
        <v>143</v>
      </c>
      <c r="BM129" s="198" t="s">
        <v>215</v>
      </c>
    </row>
    <row r="130" spans="1:65" s="2" customFormat="1" ht="16.5" customHeight="1">
      <c r="A130" s="32"/>
      <c r="B130" s="33"/>
      <c r="C130" s="186" t="s">
        <v>216</v>
      </c>
      <c r="D130" s="186" t="s">
        <v>139</v>
      </c>
      <c r="E130" s="187" t="s">
        <v>217</v>
      </c>
      <c r="F130" s="188" t="s">
        <v>218</v>
      </c>
      <c r="G130" s="189" t="s">
        <v>214</v>
      </c>
      <c r="H130" s="190">
        <v>8.5</v>
      </c>
      <c r="I130" s="191"/>
      <c r="J130" s="192">
        <f t="shared" si="0"/>
        <v>0</v>
      </c>
      <c r="K130" s="193"/>
      <c r="L130" s="37"/>
      <c r="M130" s="194" t="s">
        <v>19</v>
      </c>
      <c r="N130" s="195" t="s">
        <v>45</v>
      </c>
      <c r="O130" s="62"/>
      <c r="P130" s="196">
        <f t="shared" si="1"/>
        <v>0</v>
      </c>
      <c r="Q130" s="196">
        <v>0</v>
      </c>
      <c r="R130" s="196">
        <f t="shared" si="2"/>
        <v>0</v>
      </c>
      <c r="S130" s="196">
        <v>3.6999999999999998E-2</v>
      </c>
      <c r="T130" s="197">
        <f t="shared" si="3"/>
        <v>0.3145</v>
      </c>
      <c r="U130" s="32"/>
      <c r="V130" s="32"/>
      <c r="W130" s="32"/>
      <c r="X130" s="32"/>
      <c r="Y130" s="32"/>
      <c r="Z130" s="32"/>
      <c r="AA130" s="32"/>
      <c r="AB130" s="32"/>
      <c r="AC130" s="32"/>
      <c r="AD130" s="32"/>
      <c r="AE130" s="32"/>
      <c r="AR130" s="198" t="s">
        <v>143</v>
      </c>
      <c r="AT130" s="198" t="s">
        <v>139</v>
      </c>
      <c r="AU130" s="198" t="s">
        <v>144</v>
      </c>
      <c r="AY130" s="15" t="s">
        <v>136</v>
      </c>
      <c r="BE130" s="199">
        <f t="shared" si="4"/>
        <v>0</v>
      </c>
      <c r="BF130" s="199">
        <f t="shared" si="5"/>
        <v>0</v>
      </c>
      <c r="BG130" s="199">
        <f t="shared" si="6"/>
        <v>0</v>
      </c>
      <c r="BH130" s="199">
        <f t="shared" si="7"/>
        <v>0</v>
      </c>
      <c r="BI130" s="199">
        <f t="shared" si="8"/>
        <v>0</v>
      </c>
      <c r="BJ130" s="15" t="s">
        <v>144</v>
      </c>
      <c r="BK130" s="199">
        <f t="shared" si="9"/>
        <v>0</v>
      </c>
      <c r="BL130" s="15" t="s">
        <v>143</v>
      </c>
      <c r="BM130" s="198" t="s">
        <v>219</v>
      </c>
    </row>
    <row r="131" spans="1:65" s="2" customFormat="1" ht="16.5" customHeight="1">
      <c r="A131" s="32"/>
      <c r="B131" s="33"/>
      <c r="C131" s="186" t="s">
        <v>220</v>
      </c>
      <c r="D131" s="186" t="s">
        <v>139</v>
      </c>
      <c r="E131" s="187" t="s">
        <v>221</v>
      </c>
      <c r="F131" s="188" t="s">
        <v>222</v>
      </c>
      <c r="G131" s="189" t="s">
        <v>214</v>
      </c>
      <c r="H131" s="190">
        <v>3</v>
      </c>
      <c r="I131" s="191"/>
      <c r="J131" s="192">
        <f t="shared" si="0"/>
        <v>0</v>
      </c>
      <c r="K131" s="193"/>
      <c r="L131" s="37"/>
      <c r="M131" s="194" t="s">
        <v>19</v>
      </c>
      <c r="N131" s="195" t="s">
        <v>45</v>
      </c>
      <c r="O131" s="62"/>
      <c r="P131" s="196">
        <f t="shared" si="1"/>
        <v>0</v>
      </c>
      <c r="Q131" s="196">
        <v>0</v>
      </c>
      <c r="R131" s="196">
        <f t="shared" si="2"/>
        <v>0</v>
      </c>
      <c r="S131" s="196">
        <v>6.3E-2</v>
      </c>
      <c r="T131" s="197">
        <f t="shared" si="3"/>
        <v>0.189</v>
      </c>
      <c r="U131" s="32"/>
      <c r="V131" s="32"/>
      <c r="W131" s="32"/>
      <c r="X131" s="32"/>
      <c r="Y131" s="32"/>
      <c r="Z131" s="32"/>
      <c r="AA131" s="32"/>
      <c r="AB131" s="32"/>
      <c r="AC131" s="32"/>
      <c r="AD131" s="32"/>
      <c r="AE131" s="32"/>
      <c r="AR131" s="198" t="s">
        <v>143</v>
      </c>
      <c r="AT131" s="198" t="s">
        <v>139</v>
      </c>
      <c r="AU131" s="198" t="s">
        <v>144</v>
      </c>
      <c r="AY131" s="15" t="s">
        <v>136</v>
      </c>
      <c r="BE131" s="199">
        <f t="shared" si="4"/>
        <v>0</v>
      </c>
      <c r="BF131" s="199">
        <f t="shared" si="5"/>
        <v>0</v>
      </c>
      <c r="BG131" s="199">
        <f t="shared" si="6"/>
        <v>0</v>
      </c>
      <c r="BH131" s="199">
        <f t="shared" si="7"/>
        <v>0</v>
      </c>
      <c r="BI131" s="199">
        <f t="shared" si="8"/>
        <v>0</v>
      </c>
      <c r="BJ131" s="15" t="s">
        <v>144</v>
      </c>
      <c r="BK131" s="199">
        <f t="shared" si="9"/>
        <v>0</v>
      </c>
      <c r="BL131" s="15" t="s">
        <v>143</v>
      </c>
      <c r="BM131" s="198" t="s">
        <v>223</v>
      </c>
    </row>
    <row r="132" spans="1:65" s="2" customFormat="1" ht="36" customHeight="1">
      <c r="A132" s="32"/>
      <c r="B132" s="33"/>
      <c r="C132" s="186" t="s">
        <v>224</v>
      </c>
      <c r="D132" s="186" t="s">
        <v>139</v>
      </c>
      <c r="E132" s="187" t="s">
        <v>225</v>
      </c>
      <c r="F132" s="188" t="s">
        <v>226</v>
      </c>
      <c r="G132" s="189" t="s">
        <v>214</v>
      </c>
      <c r="H132" s="190">
        <v>25</v>
      </c>
      <c r="I132" s="191"/>
      <c r="J132" s="192">
        <f t="shared" si="0"/>
        <v>0</v>
      </c>
      <c r="K132" s="193"/>
      <c r="L132" s="37"/>
      <c r="M132" s="194" t="s">
        <v>19</v>
      </c>
      <c r="N132" s="195" t="s">
        <v>45</v>
      </c>
      <c r="O132" s="62"/>
      <c r="P132" s="196">
        <f t="shared" si="1"/>
        <v>0</v>
      </c>
      <c r="Q132" s="196">
        <v>0</v>
      </c>
      <c r="R132" s="196">
        <f t="shared" si="2"/>
        <v>0</v>
      </c>
      <c r="S132" s="196">
        <v>6.0000000000000001E-3</v>
      </c>
      <c r="T132" s="197">
        <f t="shared" si="3"/>
        <v>0.15</v>
      </c>
      <c r="U132" s="32"/>
      <c r="V132" s="32"/>
      <c r="W132" s="32"/>
      <c r="X132" s="32"/>
      <c r="Y132" s="32"/>
      <c r="Z132" s="32"/>
      <c r="AA132" s="32"/>
      <c r="AB132" s="32"/>
      <c r="AC132" s="32"/>
      <c r="AD132" s="32"/>
      <c r="AE132" s="32"/>
      <c r="AR132" s="198" t="s">
        <v>143</v>
      </c>
      <c r="AT132" s="198" t="s">
        <v>139</v>
      </c>
      <c r="AU132" s="198" t="s">
        <v>144</v>
      </c>
      <c r="AY132" s="15" t="s">
        <v>136</v>
      </c>
      <c r="BE132" s="199">
        <f t="shared" si="4"/>
        <v>0</v>
      </c>
      <c r="BF132" s="199">
        <f t="shared" si="5"/>
        <v>0</v>
      </c>
      <c r="BG132" s="199">
        <f t="shared" si="6"/>
        <v>0</v>
      </c>
      <c r="BH132" s="199">
        <f t="shared" si="7"/>
        <v>0</v>
      </c>
      <c r="BI132" s="199">
        <f t="shared" si="8"/>
        <v>0</v>
      </c>
      <c r="BJ132" s="15" t="s">
        <v>144</v>
      </c>
      <c r="BK132" s="199">
        <f t="shared" si="9"/>
        <v>0</v>
      </c>
      <c r="BL132" s="15" t="s">
        <v>143</v>
      </c>
      <c r="BM132" s="198" t="s">
        <v>227</v>
      </c>
    </row>
    <row r="133" spans="1:65" s="2" customFormat="1" ht="36" customHeight="1">
      <c r="A133" s="32"/>
      <c r="B133" s="33"/>
      <c r="C133" s="186" t="s">
        <v>228</v>
      </c>
      <c r="D133" s="186" t="s">
        <v>139</v>
      </c>
      <c r="E133" s="187" t="s">
        <v>229</v>
      </c>
      <c r="F133" s="188" t="s">
        <v>230</v>
      </c>
      <c r="G133" s="189" t="s">
        <v>162</v>
      </c>
      <c r="H133" s="190">
        <v>4</v>
      </c>
      <c r="I133" s="191"/>
      <c r="J133" s="192">
        <f t="shared" si="0"/>
        <v>0</v>
      </c>
      <c r="K133" s="193"/>
      <c r="L133" s="37"/>
      <c r="M133" s="194" t="s">
        <v>19</v>
      </c>
      <c r="N133" s="195" t="s">
        <v>45</v>
      </c>
      <c r="O133" s="62"/>
      <c r="P133" s="196">
        <f t="shared" si="1"/>
        <v>0</v>
      </c>
      <c r="Q133" s="196">
        <v>0</v>
      </c>
      <c r="R133" s="196">
        <f t="shared" si="2"/>
        <v>0</v>
      </c>
      <c r="S133" s="196">
        <v>1E-3</v>
      </c>
      <c r="T133" s="197">
        <f t="shared" si="3"/>
        <v>4.0000000000000001E-3</v>
      </c>
      <c r="U133" s="32"/>
      <c r="V133" s="32"/>
      <c r="W133" s="32"/>
      <c r="X133" s="32"/>
      <c r="Y133" s="32"/>
      <c r="Z133" s="32"/>
      <c r="AA133" s="32"/>
      <c r="AB133" s="32"/>
      <c r="AC133" s="32"/>
      <c r="AD133" s="32"/>
      <c r="AE133" s="32"/>
      <c r="AR133" s="198" t="s">
        <v>143</v>
      </c>
      <c r="AT133" s="198" t="s">
        <v>139</v>
      </c>
      <c r="AU133" s="198" t="s">
        <v>144</v>
      </c>
      <c r="AY133" s="15" t="s">
        <v>136</v>
      </c>
      <c r="BE133" s="199">
        <f t="shared" si="4"/>
        <v>0</v>
      </c>
      <c r="BF133" s="199">
        <f t="shared" si="5"/>
        <v>0</v>
      </c>
      <c r="BG133" s="199">
        <f t="shared" si="6"/>
        <v>0</v>
      </c>
      <c r="BH133" s="199">
        <f t="shared" si="7"/>
        <v>0</v>
      </c>
      <c r="BI133" s="199">
        <f t="shared" si="8"/>
        <v>0</v>
      </c>
      <c r="BJ133" s="15" t="s">
        <v>144</v>
      </c>
      <c r="BK133" s="199">
        <f t="shared" si="9"/>
        <v>0</v>
      </c>
      <c r="BL133" s="15" t="s">
        <v>143</v>
      </c>
      <c r="BM133" s="198" t="s">
        <v>231</v>
      </c>
    </row>
    <row r="134" spans="1:65" s="2" customFormat="1" ht="36" customHeight="1">
      <c r="A134" s="32"/>
      <c r="B134" s="33"/>
      <c r="C134" s="186" t="s">
        <v>7</v>
      </c>
      <c r="D134" s="186" t="s">
        <v>139</v>
      </c>
      <c r="E134" s="187" t="s">
        <v>232</v>
      </c>
      <c r="F134" s="188" t="s">
        <v>233</v>
      </c>
      <c r="G134" s="189" t="s">
        <v>142</v>
      </c>
      <c r="H134" s="190">
        <v>26</v>
      </c>
      <c r="I134" s="191"/>
      <c r="J134" s="192">
        <f t="shared" si="0"/>
        <v>0</v>
      </c>
      <c r="K134" s="193"/>
      <c r="L134" s="37"/>
      <c r="M134" s="194" t="s">
        <v>19</v>
      </c>
      <c r="N134" s="195" t="s">
        <v>45</v>
      </c>
      <c r="O134" s="62"/>
      <c r="P134" s="196">
        <f t="shared" si="1"/>
        <v>0</v>
      </c>
      <c r="Q134" s="196">
        <v>0</v>
      </c>
      <c r="R134" s="196">
        <f t="shared" si="2"/>
        <v>0</v>
      </c>
      <c r="S134" s="196">
        <v>6.8000000000000005E-2</v>
      </c>
      <c r="T134" s="197">
        <f t="shared" si="3"/>
        <v>1.7680000000000002</v>
      </c>
      <c r="U134" s="32"/>
      <c r="V134" s="32"/>
      <c r="W134" s="32"/>
      <c r="X134" s="32"/>
      <c r="Y134" s="32"/>
      <c r="Z134" s="32"/>
      <c r="AA134" s="32"/>
      <c r="AB134" s="32"/>
      <c r="AC134" s="32"/>
      <c r="AD134" s="32"/>
      <c r="AE134" s="32"/>
      <c r="AR134" s="198" t="s">
        <v>143</v>
      </c>
      <c r="AT134" s="198" t="s">
        <v>139</v>
      </c>
      <c r="AU134" s="198" t="s">
        <v>144</v>
      </c>
      <c r="AY134" s="15" t="s">
        <v>136</v>
      </c>
      <c r="BE134" s="199">
        <f t="shared" si="4"/>
        <v>0</v>
      </c>
      <c r="BF134" s="199">
        <f t="shared" si="5"/>
        <v>0</v>
      </c>
      <c r="BG134" s="199">
        <f t="shared" si="6"/>
        <v>0</v>
      </c>
      <c r="BH134" s="199">
        <f t="shared" si="7"/>
        <v>0</v>
      </c>
      <c r="BI134" s="199">
        <f t="shared" si="8"/>
        <v>0</v>
      </c>
      <c r="BJ134" s="15" t="s">
        <v>144</v>
      </c>
      <c r="BK134" s="199">
        <f t="shared" si="9"/>
        <v>0</v>
      </c>
      <c r="BL134" s="15" t="s">
        <v>143</v>
      </c>
      <c r="BM134" s="198" t="s">
        <v>234</v>
      </c>
    </row>
    <row r="135" spans="1:65" s="2" customFormat="1" ht="29.25">
      <c r="A135" s="32"/>
      <c r="B135" s="33"/>
      <c r="C135" s="34"/>
      <c r="D135" s="200" t="s">
        <v>154</v>
      </c>
      <c r="E135" s="34"/>
      <c r="F135" s="201" t="s">
        <v>206</v>
      </c>
      <c r="G135" s="34"/>
      <c r="H135" s="34"/>
      <c r="I135" s="106"/>
      <c r="J135" s="34"/>
      <c r="K135" s="34"/>
      <c r="L135" s="37"/>
      <c r="M135" s="202"/>
      <c r="N135" s="203"/>
      <c r="O135" s="62"/>
      <c r="P135" s="62"/>
      <c r="Q135" s="62"/>
      <c r="R135" s="62"/>
      <c r="S135" s="62"/>
      <c r="T135" s="63"/>
      <c r="U135" s="32"/>
      <c r="V135" s="32"/>
      <c r="W135" s="32"/>
      <c r="X135" s="32"/>
      <c r="Y135" s="32"/>
      <c r="Z135" s="32"/>
      <c r="AA135" s="32"/>
      <c r="AB135" s="32"/>
      <c r="AC135" s="32"/>
      <c r="AD135" s="32"/>
      <c r="AE135" s="32"/>
      <c r="AT135" s="15" t="s">
        <v>154</v>
      </c>
      <c r="AU135" s="15" t="s">
        <v>144</v>
      </c>
    </row>
    <row r="136" spans="1:65" s="12" customFormat="1" ht="22.9" customHeight="1">
      <c r="B136" s="170"/>
      <c r="C136" s="171"/>
      <c r="D136" s="172" t="s">
        <v>72</v>
      </c>
      <c r="E136" s="184" t="s">
        <v>235</v>
      </c>
      <c r="F136" s="184" t="s">
        <v>236</v>
      </c>
      <c r="G136" s="171"/>
      <c r="H136" s="171"/>
      <c r="I136" s="174"/>
      <c r="J136" s="185">
        <f>BK136</f>
        <v>0</v>
      </c>
      <c r="K136" s="171"/>
      <c r="L136" s="176"/>
      <c r="M136" s="177"/>
      <c r="N136" s="178"/>
      <c r="O136" s="178"/>
      <c r="P136" s="179">
        <f>SUM(P137:P144)</f>
        <v>0</v>
      </c>
      <c r="Q136" s="178"/>
      <c r="R136" s="179">
        <f>SUM(R137:R144)</f>
        <v>0</v>
      </c>
      <c r="S136" s="178"/>
      <c r="T136" s="180">
        <f>SUM(T137:T144)</f>
        <v>0</v>
      </c>
      <c r="AR136" s="181" t="s">
        <v>81</v>
      </c>
      <c r="AT136" s="182" t="s">
        <v>72</v>
      </c>
      <c r="AU136" s="182" t="s">
        <v>81</v>
      </c>
      <c r="AY136" s="181" t="s">
        <v>136</v>
      </c>
      <c r="BK136" s="183">
        <f>SUM(BK137:BK144)</f>
        <v>0</v>
      </c>
    </row>
    <row r="137" spans="1:65" s="2" customFormat="1" ht="36" customHeight="1">
      <c r="A137" s="32"/>
      <c r="B137" s="33"/>
      <c r="C137" s="186" t="s">
        <v>237</v>
      </c>
      <c r="D137" s="186" t="s">
        <v>139</v>
      </c>
      <c r="E137" s="187" t="s">
        <v>238</v>
      </c>
      <c r="F137" s="188" t="s">
        <v>239</v>
      </c>
      <c r="G137" s="189" t="s">
        <v>240</v>
      </c>
      <c r="H137" s="190">
        <v>7.3710000000000004</v>
      </c>
      <c r="I137" s="191"/>
      <c r="J137" s="192">
        <f>ROUND(I137*H137,2)</f>
        <v>0</v>
      </c>
      <c r="K137" s="193"/>
      <c r="L137" s="37"/>
      <c r="M137" s="194" t="s">
        <v>19</v>
      </c>
      <c r="N137" s="195" t="s">
        <v>45</v>
      </c>
      <c r="O137" s="62"/>
      <c r="P137" s="196">
        <f>O137*H137</f>
        <v>0</v>
      </c>
      <c r="Q137" s="196">
        <v>0</v>
      </c>
      <c r="R137" s="196">
        <f>Q137*H137</f>
        <v>0</v>
      </c>
      <c r="S137" s="196">
        <v>0</v>
      </c>
      <c r="T137" s="197">
        <f>S137*H137</f>
        <v>0</v>
      </c>
      <c r="U137" s="32"/>
      <c r="V137" s="32"/>
      <c r="W137" s="32"/>
      <c r="X137" s="32"/>
      <c r="Y137" s="32"/>
      <c r="Z137" s="32"/>
      <c r="AA137" s="32"/>
      <c r="AB137" s="32"/>
      <c r="AC137" s="32"/>
      <c r="AD137" s="32"/>
      <c r="AE137" s="32"/>
      <c r="AR137" s="198" t="s">
        <v>143</v>
      </c>
      <c r="AT137" s="198" t="s">
        <v>139</v>
      </c>
      <c r="AU137" s="198" t="s">
        <v>144</v>
      </c>
      <c r="AY137" s="15" t="s">
        <v>136</v>
      </c>
      <c r="BE137" s="199">
        <f>IF(N137="základní",J137,0)</f>
        <v>0</v>
      </c>
      <c r="BF137" s="199">
        <f>IF(N137="snížená",J137,0)</f>
        <v>0</v>
      </c>
      <c r="BG137" s="199">
        <f>IF(N137="zákl. přenesená",J137,0)</f>
        <v>0</v>
      </c>
      <c r="BH137" s="199">
        <f>IF(N137="sníž. přenesená",J137,0)</f>
        <v>0</v>
      </c>
      <c r="BI137" s="199">
        <f>IF(N137="nulová",J137,0)</f>
        <v>0</v>
      </c>
      <c r="BJ137" s="15" t="s">
        <v>144</v>
      </c>
      <c r="BK137" s="199">
        <f>ROUND(I137*H137,2)</f>
        <v>0</v>
      </c>
      <c r="BL137" s="15" t="s">
        <v>143</v>
      </c>
      <c r="BM137" s="198" t="s">
        <v>241</v>
      </c>
    </row>
    <row r="138" spans="1:65" s="2" customFormat="1" ht="146.25">
      <c r="A138" s="32"/>
      <c r="B138" s="33"/>
      <c r="C138" s="34"/>
      <c r="D138" s="200" t="s">
        <v>154</v>
      </c>
      <c r="E138" s="34"/>
      <c r="F138" s="201" t="s">
        <v>242</v>
      </c>
      <c r="G138" s="34"/>
      <c r="H138" s="34"/>
      <c r="I138" s="106"/>
      <c r="J138" s="34"/>
      <c r="K138" s="34"/>
      <c r="L138" s="37"/>
      <c r="M138" s="202"/>
      <c r="N138" s="203"/>
      <c r="O138" s="62"/>
      <c r="P138" s="62"/>
      <c r="Q138" s="62"/>
      <c r="R138" s="62"/>
      <c r="S138" s="62"/>
      <c r="T138" s="63"/>
      <c r="U138" s="32"/>
      <c r="V138" s="32"/>
      <c r="W138" s="32"/>
      <c r="X138" s="32"/>
      <c r="Y138" s="32"/>
      <c r="Z138" s="32"/>
      <c r="AA138" s="32"/>
      <c r="AB138" s="32"/>
      <c r="AC138" s="32"/>
      <c r="AD138" s="32"/>
      <c r="AE138" s="32"/>
      <c r="AT138" s="15" t="s">
        <v>154</v>
      </c>
      <c r="AU138" s="15" t="s">
        <v>144</v>
      </c>
    </row>
    <row r="139" spans="1:65" s="2" customFormat="1" ht="36" customHeight="1">
      <c r="A139" s="32"/>
      <c r="B139" s="33"/>
      <c r="C139" s="186" t="s">
        <v>243</v>
      </c>
      <c r="D139" s="186" t="s">
        <v>139</v>
      </c>
      <c r="E139" s="187" t="s">
        <v>244</v>
      </c>
      <c r="F139" s="188" t="s">
        <v>245</v>
      </c>
      <c r="G139" s="189" t="s">
        <v>240</v>
      </c>
      <c r="H139" s="190">
        <v>7.3710000000000004</v>
      </c>
      <c r="I139" s="191"/>
      <c r="J139" s="192">
        <f>ROUND(I139*H139,2)</f>
        <v>0</v>
      </c>
      <c r="K139" s="193"/>
      <c r="L139" s="37"/>
      <c r="M139" s="194" t="s">
        <v>19</v>
      </c>
      <c r="N139" s="195" t="s">
        <v>45</v>
      </c>
      <c r="O139" s="62"/>
      <c r="P139" s="196">
        <f>O139*H139</f>
        <v>0</v>
      </c>
      <c r="Q139" s="196">
        <v>0</v>
      </c>
      <c r="R139" s="196">
        <f>Q139*H139</f>
        <v>0</v>
      </c>
      <c r="S139" s="196">
        <v>0</v>
      </c>
      <c r="T139" s="197">
        <f>S139*H139</f>
        <v>0</v>
      </c>
      <c r="U139" s="32"/>
      <c r="V139" s="32"/>
      <c r="W139" s="32"/>
      <c r="X139" s="32"/>
      <c r="Y139" s="32"/>
      <c r="Z139" s="32"/>
      <c r="AA139" s="32"/>
      <c r="AB139" s="32"/>
      <c r="AC139" s="32"/>
      <c r="AD139" s="32"/>
      <c r="AE139" s="32"/>
      <c r="AR139" s="198" t="s">
        <v>143</v>
      </c>
      <c r="AT139" s="198" t="s">
        <v>139</v>
      </c>
      <c r="AU139" s="198" t="s">
        <v>144</v>
      </c>
      <c r="AY139" s="15" t="s">
        <v>136</v>
      </c>
      <c r="BE139" s="199">
        <f>IF(N139="základní",J139,0)</f>
        <v>0</v>
      </c>
      <c r="BF139" s="199">
        <f>IF(N139="snížená",J139,0)</f>
        <v>0</v>
      </c>
      <c r="BG139" s="199">
        <f>IF(N139="zákl. přenesená",J139,0)</f>
        <v>0</v>
      </c>
      <c r="BH139" s="199">
        <f>IF(N139="sníž. přenesená",J139,0)</f>
        <v>0</v>
      </c>
      <c r="BI139" s="199">
        <f>IF(N139="nulová",J139,0)</f>
        <v>0</v>
      </c>
      <c r="BJ139" s="15" t="s">
        <v>144</v>
      </c>
      <c r="BK139" s="199">
        <f>ROUND(I139*H139,2)</f>
        <v>0</v>
      </c>
      <c r="BL139" s="15" t="s">
        <v>143</v>
      </c>
      <c r="BM139" s="198" t="s">
        <v>246</v>
      </c>
    </row>
    <row r="140" spans="1:65" s="2" customFormat="1" ht="87.75">
      <c r="A140" s="32"/>
      <c r="B140" s="33"/>
      <c r="C140" s="34"/>
      <c r="D140" s="200" t="s">
        <v>154</v>
      </c>
      <c r="E140" s="34"/>
      <c r="F140" s="201" t="s">
        <v>247</v>
      </c>
      <c r="G140" s="34"/>
      <c r="H140" s="34"/>
      <c r="I140" s="106"/>
      <c r="J140" s="34"/>
      <c r="K140" s="34"/>
      <c r="L140" s="37"/>
      <c r="M140" s="202"/>
      <c r="N140" s="203"/>
      <c r="O140" s="62"/>
      <c r="P140" s="62"/>
      <c r="Q140" s="62"/>
      <c r="R140" s="62"/>
      <c r="S140" s="62"/>
      <c r="T140" s="63"/>
      <c r="U140" s="32"/>
      <c r="V140" s="32"/>
      <c r="W140" s="32"/>
      <c r="X140" s="32"/>
      <c r="Y140" s="32"/>
      <c r="Z140" s="32"/>
      <c r="AA140" s="32"/>
      <c r="AB140" s="32"/>
      <c r="AC140" s="32"/>
      <c r="AD140" s="32"/>
      <c r="AE140" s="32"/>
      <c r="AT140" s="15" t="s">
        <v>154</v>
      </c>
      <c r="AU140" s="15" t="s">
        <v>144</v>
      </c>
    </row>
    <row r="141" spans="1:65" s="2" customFormat="1" ht="36" customHeight="1">
      <c r="A141" s="32"/>
      <c r="B141" s="33"/>
      <c r="C141" s="186" t="s">
        <v>248</v>
      </c>
      <c r="D141" s="186" t="s">
        <v>139</v>
      </c>
      <c r="E141" s="187" t="s">
        <v>249</v>
      </c>
      <c r="F141" s="188" t="s">
        <v>250</v>
      </c>
      <c r="G141" s="189" t="s">
        <v>240</v>
      </c>
      <c r="H141" s="190">
        <v>7.3710000000000004</v>
      </c>
      <c r="I141" s="191"/>
      <c r="J141" s="192">
        <f>ROUND(I141*H141,2)</f>
        <v>0</v>
      </c>
      <c r="K141" s="193"/>
      <c r="L141" s="37"/>
      <c r="M141" s="194" t="s">
        <v>19</v>
      </c>
      <c r="N141" s="195" t="s">
        <v>45</v>
      </c>
      <c r="O141" s="62"/>
      <c r="P141" s="196">
        <f>O141*H141</f>
        <v>0</v>
      </c>
      <c r="Q141" s="196">
        <v>0</v>
      </c>
      <c r="R141" s="196">
        <f>Q141*H141</f>
        <v>0</v>
      </c>
      <c r="S141" s="196">
        <v>0</v>
      </c>
      <c r="T141" s="197">
        <f>S141*H141</f>
        <v>0</v>
      </c>
      <c r="U141" s="32"/>
      <c r="V141" s="32"/>
      <c r="W141" s="32"/>
      <c r="X141" s="32"/>
      <c r="Y141" s="32"/>
      <c r="Z141" s="32"/>
      <c r="AA141" s="32"/>
      <c r="AB141" s="32"/>
      <c r="AC141" s="32"/>
      <c r="AD141" s="32"/>
      <c r="AE141" s="32"/>
      <c r="AR141" s="198" t="s">
        <v>143</v>
      </c>
      <c r="AT141" s="198" t="s">
        <v>139</v>
      </c>
      <c r="AU141" s="198" t="s">
        <v>144</v>
      </c>
      <c r="AY141" s="15" t="s">
        <v>136</v>
      </c>
      <c r="BE141" s="199">
        <f>IF(N141="základní",J141,0)</f>
        <v>0</v>
      </c>
      <c r="BF141" s="199">
        <f>IF(N141="snížená",J141,0)</f>
        <v>0</v>
      </c>
      <c r="BG141" s="199">
        <f>IF(N141="zákl. přenesená",J141,0)</f>
        <v>0</v>
      </c>
      <c r="BH141" s="199">
        <f>IF(N141="sníž. přenesená",J141,0)</f>
        <v>0</v>
      </c>
      <c r="BI141" s="199">
        <f>IF(N141="nulová",J141,0)</f>
        <v>0</v>
      </c>
      <c r="BJ141" s="15" t="s">
        <v>144</v>
      </c>
      <c r="BK141" s="199">
        <f>ROUND(I141*H141,2)</f>
        <v>0</v>
      </c>
      <c r="BL141" s="15" t="s">
        <v>143</v>
      </c>
      <c r="BM141" s="198" t="s">
        <v>251</v>
      </c>
    </row>
    <row r="142" spans="1:65" s="2" customFormat="1" ht="97.5">
      <c r="A142" s="32"/>
      <c r="B142" s="33"/>
      <c r="C142" s="34"/>
      <c r="D142" s="200" t="s">
        <v>154</v>
      </c>
      <c r="E142" s="34"/>
      <c r="F142" s="201" t="s">
        <v>252</v>
      </c>
      <c r="G142" s="34"/>
      <c r="H142" s="34"/>
      <c r="I142" s="106"/>
      <c r="J142" s="34"/>
      <c r="K142" s="34"/>
      <c r="L142" s="37"/>
      <c r="M142" s="202"/>
      <c r="N142" s="203"/>
      <c r="O142" s="62"/>
      <c r="P142" s="62"/>
      <c r="Q142" s="62"/>
      <c r="R142" s="62"/>
      <c r="S142" s="62"/>
      <c r="T142" s="63"/>
      <c r="U142" s="32"/>
      <c r="V142" s="32"/>
      <c r="W142" s="32"/>
      <c r="X142" s="32"/>
      <c r="Y142" s="32"/>
      <c r="Z142" s="32"/>
      <c r="AA142" s="32"/>
      <c r="AB142" s="32"/>
      <c r="AC142" s="32"/>
      <c r="AD142" s="32"/>
      <c r="AE142" s="32"/>
      <c r="AT142" s="15" t="s">
        <v>154</v>
      </c>
      <c r="AU142" s="15" t="s">
        <v>144</v>
      </c>
    </row>
    <row r="143" spans="1:65" s="2" customFormat="1" ht="36" customHeight="1">
      <c r="A143" s="32"/>
      <c r="B143" s="33"/>
      <c r="C143" s="186" t="s">
        <v>253</v>
      </c>
      <c r="D143" s="186" t="s">
        <v>139</v>
      </c>
      <c r="E143" s="187" t="s">
        <v>254</v>
      </c>
      <c r="F143" s="188" t="s">
        <v>255</v>
      </c>
      <c r="G143" s="189" t="s">
        <v>240</v>
      </c>
      <c r="H143" s="190">
        <v>36.576000000000001</v>
      </c>
      <c r="I143" s="191"/>
      <c r="J143" s="192">
        <f>ROUND(I143*H143,2)</f>
        <v>0</v>
      </c>
      <c r="K143" s="193"/>
      <c r="L143" s="37"/>
      <c r="M143" s="194" t="s">
        <v>19</v>
      </c>
      <c r="N143" s="195" t="s">
        <v>45</v>
      </c>
      <c r="O143" s="62"/>
      <c r="P143" s="196">
        <f>O143*H143</f>
        <v>0</v>
      </c>
      <c r="Q143" s="196">
        <v>0</v>
      </c>
      <c r="R143" s="196">
        <f>Q143*H143</f>
        <v>0</v>
      </c>
      <c r="S143" s="196">
        <v>0</v>
      </c>
      <c r="T143" s="197">
        <f>S143*H143</f>
        <v>0</v>
      </c>
      <c r="U143" s="32"/>
      <c r="V143" s="32"/>
      <c r="W143" s="32"/>
      <c r="X143" s="32"/>
      <c r="Y143" s="32"/>
      <c r="Z143" s="32"/>
      <c r="AA143" s="32"/>
      <c r="AB143" s="32"/>
      <c r="AC143" s="32"/>
      <c r="AD143" s="32"/>
      <c r="AE143" s="32"/>
      <c r="AR143" s="198" t="s">
        <v>143</v>
      </c>
      <c r="AT143" s="198" t="s">
        <v>139</v>
      </c>
      <c r="AU143" s="198" t="s">
        <v>144</v>
      </c>
      <c r="AY143" s="15" t="s">
        <v>136</v>
      </c>
      <c r="BE143" s="199">
        <f>IF(N143="základní",J143,0)</f>
        <v>0</v>
      </c>
      <c r="BF143" s="199">
        <f>IF(N143="snížená",J143,0)</f>
        <v>0</v>
      </c>
      <c r="BG143" s="199">
        <f>IF(N143="zákl. přenesená",J143,0)</f>
        <v>0</v>
      </c>
      <c r="BH143" s="199">
        <f>IF(N143="sníž. přenesená",J143,0)</f>
        <v>0</v>
      </c>
      <c r="BI143" s="199">
        <f>IF(N143="nulová",J143,0)</f>
        <v>0</v>
      </c>
      <c r="BJ143" s="15" t="s">
        <v>144</v>
      </c>
      <c r="BK143" s="199">
        <f>ROUND(I143*H143,2)</f>
        <v>0</v>
      </c>
      <c r="BL143" s="15" t="s">
        <v>143</v>
      </c>
      <c r="BM143" s="198" t="s">
        <v>256</v>
      </c>
    </row>
    <row r="144" spans="1:65" s="2" customFormat="1" ht="97.5">
      <c r="A144" s="32"/>
      <c r="B144" s="33"/>
      <c r="C144" s="34"/>
      <c r="D144" s="200" t="s">
        <v>154</v>
      </c>
      <c r="E144" s="34"/>
      <c r="F144" s="201" t="s">
        <v>257</v>
      </c>
      <c r="G144" s="34"/>
      <c r="H144" s="34"/>
      <c r="I144" s="106"/>
      <c r="J144" s="34"/>
      <c r="K144" s="34"/>
      <c r="L144" s="37"/>
      <c r="M144" s="202"/>
      <c r="N144" s="203"/>
      <c r="O144" s="62"/>
      <c r="P144" s="62"/>
      <c r="Q144" s="62"/>
      <c r="R144" s="62"/>
      <c r="S144" s="62"/>
      <c r="T144" s="63"/>
      <c r="U144" s="32"/>
      <c r="V144" s="32"/>
      <c r="W144" s="32"/>
      <c r="X144" s="32"/>
      <c r="Y144" s="32"/>
      <c r="Z144" s="32"/>
      <c r="AA144" s="32"/>
      <c r="AB144" s="32"/>
      <c r="AC144" s="32"/>
      <c r="AD144" s="32"/>
      <c r="AE144" s="32"/>
      <c r="AT144" s="15" t="s">
        <v>154</v>
      </c>
      <c r="AU144" s="15" t="s">
        <v>144</v>
      </c>
    </row>
    <row r="145" spans="1:65" s="12" customFormat="1" ht="22.9" customHeight="1">
      <c r="B145" s="170"/>
      <c r="C145" s="171"/>
      <c r="D145" s="172" t="s">
        <v>72</v>
      </c>
      <c r="E145" s="184" t="s">
        <v>258</v>
      </c>
      <c r="F145" s="184" t="s">
        <v>259</v>
      </c>
      <c r="G145" s="171"/>
      <c r="H145" s="171"/>
      <c r="I145" s="174"/>
      <c r="J145" s="185">
        <f>BK145</f>
        <v>0</v>
      </c>
      <c r="K145" s="171"/>
      <c r="L145" s="176"/>
      <c r="M145" s="177"/>
      <c r="N145" s="178"/>
      <c r="O145" s="178"/>
      <c r="P145" s="179">
        <f>SUM(P146:P147)</f>
        <v>0</v>
      </c>
      <c r="Q145" s="178"/>
      <c r="R145" s="179">
        <f>SUM(R146:R147)</f>
        <v>0</v>
      </c>
      <c r="S145" s="178"/>
      <c r="T145" s="180">
        <f>SUM(T146:T147)</f>
        <v>0</v>
      </c>
      <c r="AR145" s="181" t="s">
        <v>81</v>
      </c>
      <c r="AT145" s="182" t="s">
        <v>72</v>
      </c>
      <c r="AU145" s="182" t="s">
        <v>81</v>
      </c>
      <c r="AY145" s="181" t="s">
        <v>136</v>
      </c>
      <c r="BK145" s="183">
        <f>SUM(BK146:BK147)</f>
        <v>0</v>
      </c>
    </row>
    <row r="146" spans="1:65" s="2" customFormat="1" ht="48" customHeight="1">
      <c r="A146" s="32"/>
      <c r="B146" s="33"/>
      <c r="C146" s="186" t="s">
        <v>260</v>
      </c>
      <c r="D146" s="186" t="s">
        <v>139</v>
      </c>
      <c r="E146" s="187" t="s">
        <v>261</v>
      </c>
      <c r="F146" s="188" t="s">
        <v>262</v>
      </c>
      <c r="G146" s="189" t="s">
        <v>240</v>
      </c>
      <c r="H146" s="190">
        <v>4.9029999999999996</v>
      </c>
      <c r="I146" s="191"/>
      <c r="J146" s="192">
        <f>ROUND(I146*H146,2)</f>
        <v>0</v>
      </c>
      <c r="K146" s="193"/>
      <c r="L146" s="37"/>
      <c r="M146" s="194" t="s">
        <v>19</v>
      </c>
      <c r="N146" s="195" t="s">
        <v>45</v>
      </c>
      <c r="O146" s="62"/>
      <c r="P146" s="196">
        <f>O146*H146</f>
        <v>0</v>
      </c>
      <c r="Q146" s="196">
        <v>0</v>
      </c>
      <c r="R146" s="196">
        <f>Q146*H146</f>
        <v>0</v>
      </c>
      <c r="S146" s="196">
        <v>0</v>
      </c>
      <c r="T146" s="197">
        <f>S146*H146</f>
        <v>0</v>
      </c>
      <c r="U146" s="32"/>
      <c r="V146" s="32"/>
      <c r="W146" s="32"/>
      <c r="X146" s="32"/>
      <c r="Y146" s="32"/>
      <c r="Z146" s="32"/>
      <c r="AA146" s="32"/>
      <c r="AB146" s="32"/>
      <c r="AC146" s="32"/>
      <c r="AD146" s="32"/>
      <c r="AE146" s="32"/>
      <c r="AR146" s="198" t="s">
        <v>143</v>
      </c>
      <c r="AT146" s="198" t="s">
        <v>139</v>
      </c>
      <c r="AU146" s="198" t="s">
        <v>144</v>
      </c>
      <c r="AY146" s="15" t="s">
        <v>136</v>
      </c>
      <c r="BE146" s="199">
        <f>IF(N146="základní",J146,0)</f>
        <v>0</v>
      </c>
      <c r="BF146" s="199">
        <f>IF(N146="snížená",J146,0)</f>
        <v>0</v>
      </c>
      <c r="BG146" s="199">
        <f>IF(N146="zákl. přenesená",J146,0)</f>
        <v>0</v>
      </c>
      <c r="BH146" s="199">
        <f>IF(N146="sníž. přenesená",J146,0)</f>
        <v>0</v>
      </c>
      <c r="BI146" s="199">
        <f>IF(N146="nulová",J146,0)</f>
        <v>0</v>
      </c>
      <c r="BJ146" s="15" t="s">
        <v>144</v>
      </c>
      <c r="BK146" s="199">
        <f>ROUND(I146*H146,2)</f>
        <v>0</v>
      </c>
      <c r="BL146" s="15" t="s">
        <v>143</v>
      </c>
      <c r="BM146" s="198" t="s">
        <v>263</v>
      </c>
    </row>
    <row r="147" spans="1:65" s="2" customFormat="1" ht="87.75">
      <c r="A147" s="32"/>
      <c r="B147" s="33"/>
      <c r="C147" s="34"/>
      <c r="D147" s="200" t="s">
        <v>154</v>
      </c>
      <c r="E147" s="34"/>
      <c r="F147" s="201" t="s">
        <v>264</v>
      </c>
      <c r="G147" s="34"/>
      <c r="H147" s="34"/>
      <c r="I147" s="106"/>
      <c r="J147" s="34"/>
      <c r="K147" s="34"/>
      <c r="L147" s="37"/>
      <c r="M147" s="202"/>
      <c r="N147" s="203"/>
      <c r="O147" s="62"/>
      <c r="P147" s="62"/>
      <c r="Q147" s="62"/>
      <c r="R147" s="62"/>
      <c r="S147" s="62"/>
      <c r="T147" s="63"/>
      <c r="U147" s="32"/>
      <c r="V147" s="32"/>
      <c r="W147" s="32"/>
      <c r="X147" s="32"/>
      <c r="Y147" s="32"/>
      <c r="Z147" s="32"/>
      <c r="AA147" s="32"/>
      <c r="AB147" s="32"/>
      <c r="AC147" s="32"/>
      <c r="AD147" s="32"/>
      <c r="AE147" s="32"/>
      <c r="AT147" s="15" t="s">
        <v>154</v>
      </c>
      <c r="AU147" s="15" t="s">
        <v>144</v>
      </c>
    </row>
    <row r="148" spans="1:65" s="12" customFormat="1" ht="25.9" customHeight="1">
      <c r="B148" s="170"/>
      <c r="C148" s="171"/>
      <c r="D148" s="172" t="s">
        <v>72</v>
      </c>
      <c r="E148" s="173" t="s">
        <v>265</v>
      </c>
      <c r="F148" s="173" t="s">
        <v>266</v>
      </c>
      <c r="G148" s="171"/>
      <c r="H148" s="171"/>
      <c r="I148" s="174"/>
      <c r="J148" s="175">
        <f>BK148</f>
        <v>0</v>
      </c>
      <c r="K148" s="171"/>
      <c r="L148" s="176"/>
      <c r="M148" s="177"/>
      <c r="N148" s="178"/>
      <c r="O148" s="178"/>
      <c r="P148" s="179">
        <f>P149+P158+P184+P214+P247+P250+P256+P267+P281+P291+P301+P312+P327+P338+P342</f>
        <v>0</v>
      </c>
      <c r="Q148" s="178"/>
      <c r="R148" s="179">
        <f>R149+R158+R184+R214+R247+R250+R256+R267+R281+R291+R301+R312+R327+R338+R342</f>
        <v>1.0461549999999999</v>
      </c>
      <c r="S148" s="178"/>
      <c r="T148" s="180">
        <f>T149+T158+T184+T214+T247+T250+T256+T267+T281+T291+T301+T312+T327+T338+T342</f>
        <v>0.20178000000000001</v>
      </c>
      <c r="AR148" s="181" t="s">
        <v>144</v>
      </c>
      <c r="AT148" s="182" t="s">
        <v>72</v>
      </c>
      <c r="AU148" s="182" t="s">
        <v>73</v>
      </c>
      <c r="AY148" s="181" t="s">
        <v>136</v>
      </c>
      <c r="BK148" s="183">
        <f>BK149+BK158+BK184+BK214+BK247+BK250+BK256+BK267+BK281+BK291+BK301+BK312+BK327+BK338+BK342</f>
        <v>0</v>
      </c>
    </row>
    <row r="149" spans="1:65" s="12" customFormat="1" ht="22.9" customHeight="1">
      <c r="B149" s="170"/>
      <c r="C149" s="171"/>
      <c r="D149" s="172" t="s">
        <v>72</v>
      </c>
      <c r="E149" s="184" t="s">
        <v>267</v>
      </c>
      <c r="F149" s="184" t="s">
        <v>268</v>
      </c>
      <c r="G149" s="171"/>
      <c r="H149" s="171"/>
      <c r="I149" s="174"/>
      <c r="J149" s="185">
        <f>BK149</f>
        <v>0</v>
      </c>
      <c r="K149" s="171"/>
      <c r="L149" s="176"/>
      <c r="M149" s="177"/>
      <c r="N149" s="178"/>
      <c r="O149" s="178"/>
      <c r="P149" s="179">
        <f>SUM(P150:P157)</f>
        <v>0</v>
      </c>
      <c r="Q149" s="178"/>
      <c r="R149" s="179">
        <f>SUM(R150:R157)</f>
        <v>9.1600000000000001E-2</v>
      </c>
      <c r="S149" s="178"/>
      <c r="T149" s="180">
        <f>SUM(T150:T157)</f>
        <v>3.6000000000000004E-2</v>
      </c>
      <c r="AR149" s="181" t="s">
        <v>144</v>
      </c>
      <c r="AT149" s="182" t="s">
        <v>72</v>
      </c>
      <c r="AU149" s="182" t="s">
        <v>81</v>
      </c>
      <c r="AY149" s="181" t="s">
        <v>136</v>
      </c>
      <c r="BK149" s="183">
        <f>SUM(BK150:BK157)</f>
        <v>0</v>
      </c>
    </row>
    <row r="150" spans="1:65" s="2" customFormat="1" ht="24" customHeight="1">
      <c r="A150" s="32"/>
      <c r="B150" s="33"/>
      <c r="C150" s="186" t="s">
        <v>269</v>
      </c>
      <c r="D150" s="186" t="s">
        <v>139</v>
      </c>
      <c r="E150" s="187" t="s">
        <v>270</v>
      </c>
      <c r="F150" s="188" t="s">
        <v>271</v>
      </c>
      <c r="G150" s="189" t="s">
        <v>142</v>
      </c>
      <c r="H150" s="190">
        <v>9</v>
      </c>
      <c r="I150" s="191"/>
      <c r="J150" s="192">
        <f>ROUND(I150*H150,2)</f>
        <v>0</v>
      </c>
      <c r="K150" s="193"/>
      <c r="L150" s="37"/>
      <c r="M150" s="194" t="s">
        <v>19</v>
      </c>
      <c r="N150" s="195" t="s">
        <v>45</v>
      </c>
      <c r="O150" s="62"/>
      <c r="P150" s="196">
        <f>O150*H150</f>
        <v>0</v>
      </c>
      <c r="Q150" s="196">
        <v>0</v>
      </c>
      <c r="R150" s="196">
        <f>Q150*H150</f>
        <v>0</v>
      </c>
      <c r="S150" s="196">
        <v>4.0000000000000001E-3</v>
      </c>
      <c r="T150" s="197">
        <f>S150*H150</f>
        <v>3.6000000000000004E-2</v>
      </c>
      <c r="U150" s="32"/>
      <c r="V150" s="32"/>
      <c r="W150" s="32"/>
      <c r="X150" s="32"/>
      <c r="Y150" s="32"/>
      <c r="Z150" s="32"/>
      <c r="AA150" s="32"/>
      <c r="AB150" s="32"/>
      <c r="AC150" s="32"/>
      <c r="AD150" s="32"/>
      <c r="AE150" s="32"/>
      <c r="AR150" s="198" t="s">
        <v>211</v>
      </c>
      <c r="AT150" s="198" t="s">
        <v>139</v>
      </c>
      <c r="AU150" s="198" t="s">
        <v>144</v>
      </c>
      <c r="AY150" s="15" t="s">
        <v>136</v>
      </c>
      <c r="BE150" s="199">
        <f>IF(N150="základní",J150,0)</f>
        <v>0</v>
      </c>
      <c r="BF150" s="199">
        <f>IF(N150="snížená",J150,0)</f>
        <v>0</v>
      </c>
      <c r="BG150" s="199">
        <f>IF(N150="zákl. přenesená",J150,0)</f>
        <v>0</v>
      </c>
      <c r="BH150" s="199">
        <f>IF(N150="sníž. přenesená",J150,0)</f>
        <v>0</v>
      </c>
      <c r="BI150" s="199">
        <f>IF(N150="nulová",J150,0)</f>
        <v>0</v>
      </c>
      <c r="BJ150" s="15" t="s">
        <v>144</v>
      </c>
      <c r="BK150" s="199">
        <f>ROUND(I150*H150,2)</f>
        <v>0</v>
      </c>
      <c r="BL150" s="15" t="s">
        <v>211</v>
      </c>
      <c r="BM150" s="198" t="s">
        <v>272</v>
      </c>
    </row>
    <row r="151" spans="1:65" s="2" customFormat="1" ht="39">
      <c r="A151" s="32"/>
      <c r="B151" s="33"/>
      <c r="C151" s="34"/>
      <c r="D151" s="200" t="s">
        <v>154</v>
      </c>
      <c r="E151" s="34"/>
      <c r="F151" s="201" t="s">
        <v>273</v>
      </c>
      <c r="G151" s="34"/>
      <c r="H151" s="34"/>
      <c r="I151" s="106"/>
      <c r="J151" s="34"/>
      <c r="K151" s="34"/>
      <c r="L151" s="37"/>
      <c r="M151" s="202"/>
      <c r="N151" s="203"/>
      <c r="O151" s="62"/>
      <c r="P151" s="62"/>
      <c r="Q151" s="62"/>
      <c r="R151" s="62"/>
      <c r="S151" s="62"/>
      <c r="T151" s="63"/>
      <c r="U151" s="32"/>
      <c r="V151" s="32"/>
      <c r="W151" s="32"/>
      <c r="X151" s="32"/>
      <c r="Y151" s="32"/>
      <c r="Z151" s="32"/>
      <c r="AA151" s="32"/>
      <c r="AB151" s="32"/>
      <c r="AC151" s="32"/>
      <c r="AD151" s="32"/>
      <c r="AE151" s="32"/>
      <c r="AT151" s="15" t="s">
        <v>154</v>
      </c>
      <c r="AU151" s="15" t="s">
        <v>144</v>
      </c>
    </row>
    <row r="152" spans="1:65" s="2" customFormat="1" ht="24" customHeight="1">
      <c r="A152" s="32"/>
      <c r="B152" s="33"/>
      <c r="C152" s="186" t="s">
        <v>274</v>
      </c>
      <c r="D152" s="186" t="s">
        <v>139</v>
      </c>
      <c r="E152" s="187" t="s">
        <v>275</v>
      </c>
      <c r="F152" s="188" t="s">
        <v>276</v>
      </c>
      <c r="G152" s="189" t="s">
        <v>142</v>
      </c>
      <c r="H152" s="190">
        <v>11</v>
      </c>
      <c r="I152" s="191"/>
      <c r="J152" s="192">
        <f>ROUND(I152*H152,2)</f>
        <v>0</v>
      </c>
      <c r="K152" s="193"/>
      <c r="L152" s="37"/>
      <c r="M152" s="194" t="s">
        <v>19</v>
      </c>
      <c r="N152" s="195" t="s">
        <v>45</v>
      </c>
      <c r="O152" s="62"/>
      <c r="P152" s="196">
        <f>O152*H152</f>
        <v>0</v>
      </c>
      <c r="Q152" s="196">
        <v>4.5799999999999999E-3</v>
      </c>
      <c r="R152" s="196">
        <f>Q152*H152</f>
        <v>5.0380000000000001E-2</v>
      </c>
      <c r="S152" s="196">
        <v>0</v>
      </c>
      <c r="T152" s="197">
        <f>S152*H152</f>
        <v>0</v>
      </c>
      <c r="U152" s="32"/>
      <c r="V152" s="32"/>
      <c r="W152" s="32"/>
      <c r="X152" s="32"/>
      <c r="Y152" s="32"/>
      <c r="Z152" s="32"/>
      <c r="AA152" s="32"/>
      <c r="AB152" s="32"/>
      <c r="AC152" s="32"/>
      <c r="AD152" s="32"/>
      <c r="AE152" s="32"/>
      <c r="AR152" s="198" t="s">
        <v>211</v>
      </c>
      <c r="AT152" s="198" t="s">
        <v>139</v>
      </c>
      <c r="AU152" s="198" t="s">
        <v>144</v>
      </c>
      <c r="AY152" s="15" t="s">
        <v>136</v>
      </c>
      <c r="BE152" s="199">
        <f>IF(N152="základní",J152,0)</f>
        <v>0</v>
      </c>
      <c r="BF152" s="199">
        <f>IF(N152="snížená",J152,0)</f>
        <v>0</v>
      </c>
      <c r="BG152" s="199">
        <f>IF(N152="zákl. přenesená",J152,0)</f>
        <v>0</v>
      </c>
      <c r="BH152" s="199">
        <f>IF(N152="sníž. přenesená",J152,0)</f>
        <v>0</v>
      </c>
      <c r="BI152" s="199">
        <f>IF(N152="nulová",J152,0)</f>
        <v>0</v>
      </c>
      <c r="BJ152" s="15" t="s">
        <v>144</v>
      </c>
      <c r="BK152" s="199">
        <f>ROUND(I152*H152,2)</f>
        <v>0</v>
      </c>
      <c r="BL152" s="15" t="s">
        <v>211</v>
      </c>
      <c r="BM152" s="198" t="s">
        <v>277</v>
      </c>
    </row>
    <row r="153" spans="1:65" s="2" customFormat="1" ht="24" customHeight="1">
      <c r="A153" s="32"/>
      <c r="B153" s="33"/>
      <c r="C153" s="186" t="s">
        <v>278</v>
      </c>
      <c r="D153" s="186" t="s">
        <v>139</v>
      </c>
      <c r="E153" s="187" t="s">
        <v>279</v>
      </c>
      <c r="F153" s="188" t="s">
        <v>280</v>
      </c>
      <c r="G153" s="189" t="s">
        <v>142</v>
      </c>
      <c r="H153" s="190">
        <v>9</v>
      </c>
      <c r="I153" s="191"/>
      <c r="J153" s="192">
        <f>ROUND(I153*H153,2)</f>
        <v>0</v>
      </c>
      <c r="K153" s="193"/>
      <c r="L153" s="37"/>
      <c r="M153" s="194" t="s">
        <v>19</v>
      </c>
      <c r="N153" s="195" t="s">
        <v>45</v>
      </c>
      <c r="O153" s="62"/>
      <c r="P153" s="196">
        <f>O153*H153</f>
        <v>0</v>
      </c>
      <c r="Q153" s="196">
        <v>4.5799999999999999E-3</v>
      </c>
      <c r="R153" s="196">
        <f>Q153*H153</f>
        <v>4.122E-2</v>
      </c>
      <c r="S153" s="196">
        <v>0</v>
      </c>
      <c r="T153" s="197">
        <f>S153*H153</f>
        <v>0</v>
      </c>
      <c r="U153" s="32"/>
      <c r="V153" s="32"/>
      <c r="W153" s="32"/>
      <c r="X153" s="32"/>
      <c r="Y153" s="32"/>
      <c r="Z153" s="32"/>
      <c r="AA153" s="32"/>
      <c r="AB153" s="32"/>
      <c r="AC153" s="32"/>
      <c r="AD153" s="32"/>
      <c r="AE153" s="32"/>
      <c r="AR153" s="198" t="s">
        <v>211</v>
      </c>
      <c r="AT153" s="198" t="s">
        <v>139</v>
      </c>
      <c r="AU153" s="198" t="s">
        <v>144</v>
      </c>
      <c r="AY153" s="15" t="s">
        <v>136</v>
      </c>
      <c r="BE153" s="199">
        <f>IF(N153="základní",J153,0)</f>
        <v>0</v>
      </c>
      <c r="BF153" s="199">
        <f>IF(N153="snížená",J153,0)</f>
        <v>0</v>
      </c>
      <c r="BG153" s="199">
        <f>IF(N153="zákl. přenesená",J153,0)</f>
        <v>0</v>
      </c>
      <c r="BH153" s="199">
        <f>IF(N153="sníž. přenesená",J153,0)</f>
        <v>0</v>
      </c>
      <c r="BI153" s="199">
        <f>IF(N153="nulová",J153,0)</f>
        <v>0</v>
      </c>
      <c r="BJ153" s="15" t="s">
        <v>144</v>
      </c>
      <c r="BK153" s="199">
        <f>ROUND(I153*H153,2)</f>
        <v>0</v>
      </c>
      <c r="BL153" s="15" t="s">
        <v>211</v>
      </c>
      <c r="BM153" s="198" t="s">
        <v>281</v>
      </c>
    </row>
    <row r="154" spans="1:65" s="2" customFormat="1" ht="48" customHeight="1">
      <c r="A154" s="32"/>
      <c r="B154" s="33"/>
      <c r="C154" s="186" t="s">
        <v>282</v>
      </c>
      <c r="D154" s="186" t="s">
        <v>139</v>
      </c>
      <c r="E154" s="187" t="s">
        <v>283</v>
      </c>
      <c r="F154" s="188" t="s">
        <v>284</v>
      </c>
      <c r="G154" s="189" t="s">
        <v>240</v>
      </c>
      <c r="H154" s="190">
        <v>9.1999999999999998E-2</v>
      </c>
      <c r="I154" s="191"/>
      <c r="J154" s="192">
        <f>ROUND(I154*H154,2)</f>
        <v>0</v>
      </c>
      <c r="K154" s="193"/>
      <c r="L154" s="37"/>
      <c r="M154" s="194" t="s">
        <v>19</v>
      </c>
      <c r="N154" s="195" t="s">
        <v>45</v>
      </c>
      <c r="O154" s="62"/>
      <c r="P154" s="196">
        <f>O154*H154</f>
        <v>0</v>
      </c>
      <c r="Q154" s="196">
        <v>0</v>
      </c>
      <c r="R154" s="196">
        <f>Q154*H154</f>
        <v>0</v>
      </c>
      <c r="S154" s="196">
        <v>0</v>
      </c>
      <c r="T154" s="197">
        <f>S154*H154</f>
        <v>0</v>
      </c>
      <c r="U154" s="32"/>
      <c r="V154" s="32"/>
      <c r="W154" s="32"/>
      <c r="X154" s="32"/>
      <c r="Y154" s="32"/>
      <c r="Z154" s="32"/>
      <c r="AA154" s="32"/>
      <c r="AB154" s="32"/>
      <c r="AC154" s="32"/>
      <c r="AD154" s="32"/>
      <c r="AE154" s="32"/>
      <c r="AR154" s="198" t="s">
        <v>211</v>
      </c>
      <c r="AT154" s="198" t="s">
        <v>139</v>
      </c>
      <c r="AU154" s="198" t="s">
        <v>144</v>
      </c>
      <c r="AY154" s="15" t="s">
        <v>136</v>
      </c>
      <c r="BE154" s="199">
        <f>IF(N154="základní",J154,0)</f>
        <v>0</v>
      </c>
      <c r="BF154" s="199">
        <f>IF(N154="snížená",J154,0)</f>
        <v>0</v>
      </c>
      <c r="BG154" s="199">
        <f>IF(N154="zákl. přenesená",J154,0)</f>
        <v>0</v>
      </c>
      <c r="BH154" s="199">
        <f>IF(N154="sníž. přenesená",J154,0)</f>
        <v>0</v>
      </c>
      <c r="BI154" s="199">
        <f>IF(N154="nulová",J154,0)</f>
        <v>0</v>
      </c>
      <c r="BJ154" s="15" t="s">
        <v>144</v>
      </c>
      <c r="BK154" s="199">
        <f>ROUND(I154*H154,2)</f>
        <v>0</v>
      </c>
      <c r="BL154" s="15" t="s">
        <v>211</v>
      </c>
      <c r="BM154" s="198" t="s">
        <v>285</v>
      </c>
    </row>
    <row r="155" spans="1:65" s="2" customFormat="1" ht="126.75">
      <c r="A155" s="32"/>
      <c r="B155" s="33"/>
      <c r="C155" s="34"/>
      <c r="D155" s="200" t="s">
        <v>154</v>
      </c>
      <c r="E155" s="34"/>
      <c r="F155" s="201" t="s">
        <v>286</v>
      </c>
      <c r="G155" s="34"/>
      <c r="H155" s="34"/>
      <c r="I155" s="106"/>
      <c r="J155" s="34"/>
      <c r="K155" s="34"/>
      <c r="L155" s="37"/>
      <c r="M155" s="202"/>
      <c r="N155" s="203"/>
      <c r="O155" s="62"/>
      <c r="P155" s="62"/>
      <c r="Q155" s="62"/>
      <c r="R155" s="62"/>
      <c r="S155" s="62"/>
      <c r="T155" s="63"/>
      <c r="U155" s="32"/>
      <c r="V155" s="32"/>
      <c r="W155" s="32"/>
      <c r="X155" s="32"/>
      <c r="Y155" s="32"/>
      <c r="Z155" s="32"/>
      <c r="AA155" s="32"/>
      <c r="AB155" s="32"/>
      <c r="AC155" s="32"/>
      <c r="AD155" s="32"/>
      <c r="AE155" s="32"/>
      <c r="AT155" s="15" t="s">
        <v>154</v>
      </c>
      <c r="AU155" s="15" t="s">
        <v>144</v>
      </c>
    </row>
    <row r="156" spans="1:65" s="2" customFormat="1" ht="48" customHeight="1">
      <c r="A156" s="32"/>
      <c r="B156" s="33"/>
      <c r="C156" s="186" t="s">
        <v>287</v>
      </c>
      <c r="D156" s="186" t="s">
        <v>139</v>
      </c>
      <c r="E156" s="187" t="s">
        <v>288</v>
      </c>
      <c r="F156" s="188" t="s">
        <v>289</v>
      </c>
      <c r="G156" s="189" t="s">
        <v>240</v>
      </c>
      <c r="H156" s="190">
        <v>9.1999999999999998E-2</v>
      </c>
      <c r="I156" s="191"/>
      <c r="J156" s="192">
        <f>ROUND(I156*H156,2)</f>
        <v>0</v>
      </c>
      <c r="K156" s="193"/>
      <c r="L156" s="37"/>
      <c r="M156" s="194" t="s">
        <v>19</v>
      </c>
      <c r="N156" s="195" t="s">
        <v>45</v>
      </c>
      <c r="O156" s="62"/>
      <c r="P156" s="196">
        <f>O156*H156</f>
        <v>0</v>
      </c>
      <c r="Q156" s="196">
        <v>0</v>
      </c>
      <c r="R156" s="196">
        <f>Q156*H156</f>
        <v>0</v>
      </c>
      <c r="S156" s="196">
        <v>0</v>
      </c>
      <c r="T156" s="197">
        <f>S156*H156</f>
        <v>0</v>
      </c>
      <c r="U156" s="32"/>
      <c r="V156" s="32"/>
      <c r="W156" s="32"/>
      <c r="X156" s="32"/>
      <c r="Y156" s="32"/>
      <c r="Z156" s="32"/>
      <c r="AA156" s="32"/>
      <c r="AB156" s="32"/>
      <c r="AC156" s="32"/>
      <c r="AD156" s="32"/>
      <c r="AE156" s="32"/>
      <c r="AR156" s="198" t="s">
        <v>211</v>
      </c>
      <c r="AT156" s="198" t="s">
        <v>139</v>
      </c>
      <c r="AU156" s="198" t="s">
        <v>144</v>
      </c>
      <c r="AY156" s="15" t="s">
        <v>136</v>
      </c>
      <c r="BE156" s="199">
        <f>IF(N156="základní",J156,0)</f>
        <v>0</v>
      </c>
      <c r="BF156" s="199">
        <f>IF(N156="snížená",J156,0)</f>
        <v>0</v>
      </c>
      <c r="BG156" s="199">
        <f>IF(N156="zákl. přenesená",J156,0)</f>
        <v>0</v>
      </c>
      <c r="BH156" s="199">
        <f>IF(N156="sníž. přenesená",J156,0)</f>
        <v>0</v>
      </c>
      <c r="BI156" s="199">
        <f>IF(N156="nulová",J156,0)</f>
        <v>0</v>
      </c>
      <c r="BJ156" s="15" t="s">
        <v>144</v>
      </c>
      <c r="BK156" s="199">
        <f>ROUND(I156*H156,2)</f>
        <v>0</v>
      </c>
      <c r="BL156" s="15" t="s">
        <v>211</v>
      </c>
      <c r="BM156" s="198" t="s">
        <v>290</v>
      </c>
    </row>
    <row r="157" spans="1:65" s="2" customFormat="1" ht="126.75">
      <c r="A157" s="32"/>
      <c r="B157" s="33"/>
      <c r="C157" s="34"/>
      <c r="D157" s="200" t="s">
        <v>154</v>
      </c>
      <c r="E157" s="34"/>
      <c r="F157" s="201" t="s">
        <v>286</v>
      </c>
      <c r="G157" s="34"/>
      <c r="H157" s="34"/>
      <c r="I157" s="106"/>
      <c r="J157" s="34"/>
      <c r="K157" s="34"/>
      <c r="L157" s="37"/>
      <c r="M157" s="202"/>
      <c r="N157" s="203"/>
      <c r="O157" s="62"/>
      <c r="P157" s="62"/>
      <c r="Q157" s="62"/>
      <c r="R157" s="62"/>
      <c r="S157" s="62"/>
      <c r="T157" s="63"/>
      <c r="U157" s="32"/>
      <c r="V157" s="32"/>
      <c r="W157" s="32"/>
      <c r="X157" s="32"/>
      <c r="Y157" s="32"/>
      <c r="Z157" s="32"/>
      <c r="AA157" s="32"/>
      <c r="AB157" s="32"/>
      <c r="AC157" s="32"/>
      <c r="AD157" s="32"/>
      <c r="AE157" s="32"/>
      <c r="AT157" s="15" t="s">
        <v>154</v>
      </c>
      <c r="AU157" s="15" t="s">
        <v>144</v>
      </c>
    </row>
    <row r="158" spans="1:65" s="12" customFormat="1" ht="22.9" customHeight="1">
      <c r="B158" s="170"/>
      <c r="C158" s="171"/>
      <c r="D158" s="172" t="s">
        <v>72</v>
      </c>
      <c r="E158" s="184" t="s">
        <v>291</v>
      </c>
      <c r="F158" s="184" t="s">
        <v>292</v>
      </c>
      <c r="G158" s="171"/>
      <c r="H158" s="171"/>
      <c r="I158" s="174"/>
      <c r="J158" s="185">
        <f>BK158</f>
        <v>0</v>
      </c>
      <c r="K158" s="171"/>
      <c r="L158" s="176"/>
      <c r="M158" s="177"/>
      <c r="N158" s="178"/>
      <c r="O158" s="178"/>
      <c r="P158" s="179">
        <f>SUM(P159:P183)</f>
        <v>0</v>
      </c>
      <c r="Q158" s="178"/>
      <c r="R158" s="179">
        <f>SUM(R159:R183)</f>
        <v>1.6470000000000002E-2</v>
      </c>
      <c r="S158" s="178"/>
      <c r="T158" s="180">
        <f>SUM(T159:T183)</f>
        <v>0</v>
      </c>
      <c r="AR158" s="181" t="s">
        <v>144</v>
      </c>
      <c r="AT158" s="182" t="s">
        <v>72</v>
      </c>
      <c r="AU158" s="182" t="s">
        <v>81</v>
      </c>
      <c r="AY158" s="181" t="s">
        <v>136</v>
      </c>
      <c r="BK158" s="183">
        <f>SUM(BK159:BK183)</f>
        <v>0</v>
      </c>
    </row>
    <row r="159" spans="1:65" s="2" customFormat="1" ht="24" customHeight="1">
      <c r="A159" s="32"/>
      <c r="B159" s="33"/>
      <c r="C159" s="186" t="s">
        <v>293</v>
      </c>
      <c r="D159" s="186" t="s">
        <v>139</v>
      </c>
      <c r="E159" s="187" t="s">
        <v>294</v>
      </c>
      <c r="F159" s="188" t="s">
        <v>295</v>
      </c>
      <c r="G159" s="189" t="s">
        <v>214</v>
      </c>
      <c r="H159" s="190">
        <v>2</v>
      </c>
      <c r="I159" s="191"/>
      <c r="J159" s="192">
        <f>ROUND(I159*H159,2)</f>
        <v>0</v>
      </c>
      <c r="K159" s="193"/>
      <c r="L159" s="37"/>
      <c r="M159" s="194" t="s">
        <v>19</v>
      </c>
      <c r="N159" s="195" t="s">
        <v>45</v>
      </c>
      <c r="O159" s="62"/>
      <c r="P159" s="196">
        <f>O159*H159</f>
        <v>0</v>
      </c>
      <c r="Q159" s="196">
        <v>1.1000000000000001E-3</v>
      </c>
      <c r="R159" s="196">
        <f>Q159*H159</f>
        <v>2.2000000000000001E-3</v>
      </c>
      <c r="S159" s="196">
        <v>0</v>
      </c>
      <c r="T159" s="197">
        <f>S159*H159</f>
        <v>0</v>
      </c>
      <c r="U159" s="32"/>
      <c r="V159" s="32"/>
      <c r="W159" s="32"/>
      <c r="X159" s="32"/>
      <c r="Y159" s="32"/>
      <c r="Z159" s="32"/>
      <c r="AA159" s="32"/>
      <c r="AB159" s="32"/>
      <c r="AC159" s="32"/>
      <c r="AD159" s="32"/>
      <c r="AE159" s="32"/>
      <c r="AR159" s="198" t="s">
        <v>211</v>
      </c>
      <c r="AT159" s="198" t="s">
        <v>139</v>
      </c>
      <c r="AU159" s="198" t="s">
        <v>144</v>
      </c>
      <c r="AY159" s="15" t="s">
        <v>136</v>
      </c>
      <c r="BE159" s="199">
        <f>IF(N159="základní",J159,0)</f>
        <v>0</v>
      </c>
      <c r="BF159" s="199">
        <f>IF(N159="snížená",J159,0)</f>
        <v>0</v>
      </c>
      <c r="BG159" s="199">
        <f>IF(N159="zákl. přenesená",J159,0)</f>
        <v>0</v>
      </c>
      <c r="BH159" s="199">
        <f>IF(N159="sníž. přenesená",J159,0)</f>
        <v>0</v>
      </c>
      <c r="BI159" s="199">
        <f>IF(N159="nulová",J159,0)</f>
        <v>0</v>
      </c>
      <c r="BJ159" s="15" t="s">
        <v>144</v>
      </c>
      <c r="BK159" s="199">
        <f>ROUND(I159*H159,2)</f>
        <v>0</v>
      </c>
      <c r="BL159" s="15" t="s">
        <v>211</v>
      </c>
      <c r="BM159" s="198" t="s">
        <v>296</v>
      </c>
    </row>
    <row r="160" spans="1:65" s="2" customFormat="1" ht="58.5">
      <c r="A160" s="32"/>
      <c r="B160" s="33"/>
      <c r="C160" s="34"/>
      <c r="D160" s="200" t="s">
        <v>154</v>
      </c>
      <c r="E160" s="34"/>
      <c r="F160" s="201" t="s">
        <v>297</v>
      </c>
      <c r="G160" s="34"/>
      <c r="H160" s="34"/>
      <c r="I160" s="106"/>
      <c r="J160" s="34"/>
      <c r="K160" s="34"/>
      <c r="L160" s="37"/>
      <c r="M160" s="202"/>
      <c r="N160" s="203"/>
      <c r="O160" s="62"/>
      <c r="P160" s="62"/>
      <c r="Q160" s="62"/>
      <c r="R160" s="62"/>
      <c r="S160" s="62"/>
      <c r="T160" s="63"/>
      <c r="U160" s="32"/>
      <c r="V160" s="32"/>
      <c r="W160" s="32"/>
      <c r="X160" s="32"/>
      <c r="Y160" s="32"/>
      <c r="Z160" s="32"/>
      <c r="AA160" s="32"/>
      <c r="AB160" s="32"/>
      <c r="AC160" s="32"/>
      <c r="AD160" s="32"/>
      <c r="AE160" s="32"/>
      <c r="AT160" s="15" t="s">
        <v>154</v>
      </c>
      <c r="AU160" s="15" t="s">
        <v>144</v>
      </c>
    </row>
    <row r="161" spans="1:65" s="2" customFormat="1" ht="24" customHeight="1">
      <c r="A161" s="32"/>
      <c r="B161" s="33"/>
      <c r="C161" s="186" t="s">
        <v>298</v>
      </c>
      <c r="D161" s="186" t="s">
        <v>139</v>
      </c>
      <c r="E161" s="187" t="s">
        <v>299</v>
      </c>
      <c r="F161" s="188" t="s">
        <v>300</v>
      </c>
      <c r="G161" s="189" t="s">
        <v>214</v>
      </c>
      <c r="H161" s="190">
        <v>5</v>
      </c>
      <c r="I161" s="191"/>
      <c r="J161" s="192">
        <f>ROUND(I161*H161,2)</f>
        <v>0</v>
      </c>
      <c r="K161" s="193"/>
      <c r="L161" s="37"/>
      <c r="M161" s="194" t="s">
        <v>19</v>
      </c>
      <c r="N161" s="195" t="s">
        <v>45</v>
      </c>
      <c r="O161" s="62"/>
      <c r="P161" s="196">
        <f>O161*H161</f>
        <v>0</v>
      </c>
      <c r="Q161" s="196">
        <v>1.2099999999999999E-3</v>
      </c>
      <c r="R161" s="196">
        <f>Q161*H161</f>
        <v>6.0499999999999998E-3</v>
      </c>
      <c r="S161" s="196">
        <v>0</v>
      </c>
      <c r="T161" s="197">
        <f>S161*H161</f>
        <v>0</v>
      </c>
      <c r="U161" s="32"/>
      <c r="V161" s="32"/>
      <c r="W161" s="32"/>
      <c r="X161" s="32"/>
      <c r="Y161" s="32"/>
      <c r="Z161" s="32"/>
      <c r="AA161" s="32"/>
      <c r="AB161" s="32"/>
      <c r="AC161" s="32"/>
      <c r="AD161" s="32"/>
      <c r="AE161" s="32"/>
      <c r="AR161" s="198" t="s">
        <v>211</v>
      </c>
      <c r="AT161" s="198" t="s">
        <v>139</v>
      </c>
      <c r="AU161" s="198" t="s">
        <v>144</v>
      </c>
      <c r="AY161" s="15" t="s">
        <v>136</v>
      </c>
      <c r="BE161" s="199">
        <f>IF(N161="základní",J161,0)</f>
        <v>0</v>
      </c>
      <c r="BF161" s="199">
        <f>IF(N161="snížená",J161,0)</f>
        <v>0</v>
      </c>
      <c r="BG161" s="199">
        <f>IF(N161="zákl. přenesená",J161,0)</f>
        <v>0</v>
      </c>
      <c r="BH161" s="199">
        <f>IF(N161="sníž. přenesená",J161,0)</f>
        <v>0</v>
      </c>
      <c r="BI161" s="199">
        <f>IF(N161="nulová",J161,0)</f>
        <v>0</v>
      </c>
      <c r="BJ161" s="15" t="s">
        <v>144</v>
      </c>
      <c r="BK161" s="199">
        <f>ROUND(I161*H161,2)</f>
        <v>0</v>
      </c>
      <c r="BL161" s="15" t="s">
        <v>211</v>
      </c>
      <c r="BM161" s="198" t="s">
        <v>301</v>
      </c>
    </row>
    <row r="162" spans="1:65" s="2" customFormat="1" ht="58.5">
      <c r="A162" s="32"/>
      <c r="B162" s="33"/>
      <c r="C162" s="34"/>
      <c r="D162" s="200" t="s">
        <v>154</v>
      </c>
      <c r="E162" s="34"/>
      <c r="F162" s="201" t="s">
        <v>297</v>
      </c>
      <c r="G162" s="34"/>
      <c r="H162" s="34"/>
      <c r="I162" s="106"/>
      <c r="J162" s="34"/>
      <c r="K162" s="34"/>
      <c r="L162" s="37"/>
      <c r="M162" s="202"/>
      <c r="N162" s="203"/>
      <c r="O162" s="62"/>
      <c r="P162" s="62"/>
      <c r="Q162" s="62"/>
      <c r="R162" s="62"/>
      <c r="S162" s="62"/>
      <c r="T162" s="63"/>
      <c r="U162" s="32"/>
      <c r="V162" s="32"/>
      <c r="W162" s="32"/>
      <c r="X162" s="32"/>
      <c r="Y162" s="32"/>
      <c r="Z162" s="32"/>
      <c r="AA162" s="32"/>
      <c r="AB162" s="32"/>
      <c r="AC162" s="32"/>
      <c r="AD162" s="32"/>
      <c r="AE162" s="32"/>
      <c r="AT162" s="15" t="s">
        <v>154</v>
      </c>
      <c r="AU162" s="15" t="s">
        <v>144</v>
      </c>
    </row>
    <row r="163" spans="1:65" s="2" customFormat="1" ht="24" customHeight="1">
      <c r="A163" s="32"/>
      <c r="B163" s="33"/>
      <c r="C163" s="186" t="s">
        <v>302</v>
      </c>
      <c r="D163" s="186" t="s">
        <v>139</v>
      </c>
      <c r="E163" s="187" t="s">
        <v>303</v>
      </c>
      <c r="F163" s="188" t="s">
        <v>304</v>
      </c>
      <c r="G163" s="189" t="s">
        <v>214</v>
      </c>
      <c r="H163" s="190">
        <v>4</v>
      </c>
      <c r="I163" s="191"/>
      <c r="J163" s="192">
        <f>ROUND(I163*H163,2)</f>
        <v>0</v>
      </c>
      <c r="K163" s="193"/>
      <c r="L163" s="37"/>
      <c r="M163" s="194" t="s">
        <v>19</v>
      </c>
      <c r="N163" s="195" t="s">
        <v>45</v>
      </c>
      <c r="O163" s="62"/>
      <c r="P163" s="196">
        <f>O163*H163</f>
        <v>0</v>
      </c>
      <c r="Q163" s="196">
        <v>2.9E-4</v>
      </c>
      <c r="R163" s="196">
        <f>Q163*H163</f>
        <v>1.16E-3</v>
      </c>
      <c r="S163" s="196">
        <v>0</v>
      </c>
      <c r="T163" s="197">
        <f>S163*H163</f>
        <v>0</v>
      </c>
      <c r="U163" s="32"/>
      <c r="V163" s="32"/>
      <c r="W163" s="32"/>
      <c r="X163" s="32"/>
      <c r="Y163" s="32"/>
      <c r="Z163" s="32"/>
      <c r="AA163" s="32"/>
      <c r="AB163" s="32"/>
      <c r="AC163" s="32"/>
      <c r="AD163" s="32"/>
      <c r="AE163" s="32"/>
      <c r="AR163" s="198" t="s">
        <v>211</v>
      </c>
      <c r="AT163" s="198" t="s">
        <v>139</v>
      </c>
      <c r="AU163" s="198" t="s">
        <v>144</v>
      </c>
      <c r="AY163" s="15" t="s">
        <v>136</v>
      </c>
      <c r="BE163" s="199">
        <f>IF(N163="základní",J163,0)</f>
        <v>0</v>
      </c>
      <c r="BF163" s="199">
        <f>IF(N163="snížená",J163,0)</f>
        <v>0</v>
      </c>
      <c r="BG163" s="199">
        <f>IF(N163="zákl. přenesená",J163,0)</f>
        <v>0</v>
      </c>
      <c r="BH163" s="199">
        <f>IF(N163="sníž. přenesená",J163,0)</f>
        <v>0</v>
      </c>
      <c r="BI163" s="199">
        <f>IF(N163="nulová",J163,0)</f>
        <v>0</v>
      </c>
      <c r="BJ163" s="15" t="s">
        <v>144</v>
      </c>
      <c r="BK163" s="199">
        <f>ROUND(I163*H163,2)</f>
        <v>0</v>
      </c>
      <c r="BL163" s="15" t="s">
        <v>211</v>
      </c>
      <c r="BM163" s="198" t="s">
        <v>305</v>
      </c>
    </row>
    <row r="164" spans="1:65" s="2" customFormat="1" ht="58.5">
      <c r="A164" s="32"/>
      <c r="B164" s="33"/>
      <c r="C164" s="34"/>
      <c r="D164" s="200" t="s">
        <v>154</v>
      </c>
      <c r="E164" s="34"/>
      <c r="F164" s="201" t="s">
        <v>297</v>
      </c>
      <c r="G164" s="34"/>
      <c r="H164" s="34"/>
      <c r="I164" s="106"/>
      <c r="J164" s="34"/>
      <c r="K164" s="34"/>
      <c r="L164" s="37"/>
      <c r="M164" s="202"/>
      <c r="N164" s="203"/>
      <c r="O164" s="62"/>
      <c r="P164" s="62"/>
      <c r="Q164" s="62"/>
      <c r="R164" s="62"/>
      <c r="S164" s="62"/>
      <c r="T164" s="63"/>
      <c r="U164" s="32"/>
      <c r="V164" s="32"/>
      <c r="W164" s="32"/>
      <c r="X164" s="32"/>
      <c r="Y164" s="32"/>
      <c r="Z164" s="32"/>
      <c r="AA164" s="32"/>
      <c r="AB164" s="32"/>
      <c r="AC164" s="32"/>
      <c r="AD164" s="32"/>
      <c r="AE164" s="32"/>
      <c r="AT164" s="15" t="s">
        <v>154</v>
      </c>
      <c r="AU164" s="15" t="s">
        <v>144</v>
      </c>
    </row>
    <row r="165" spans="1:65" s="2" customFormat="1" ht="24" customHeight="1">
      <c r="A165" s="32"/>
      <c r="B165" s="33"/>
      <c r="C165" s="186" t="s">
        <v>306</v>
      </c>
      <c r="D165" s="186" t="s">
        <v>139</v>
      </c>
      <c r="E165" s="187" t="s">
        <v>307</v>
      </c>
      <c r="F165" s="188" t="s">
        <v>308</v>
      </c>
      <c r="G165" s="189" t="s">
        <v>214</v>
      </c>
      <c r="H165" s="190">
        <v>3</v>
      </c>
      <c r="I165" s="191"/>
      <c r="J165" s="192">
        <f>ROUND(I165*H165,2)</f>
        <v>0</v>
      </c>
      <c r="K165" s="193"/>
      <c r="L165" s="37"/>
      <c r="M165" s="194" t="s">
        <v>19</v>
      </c>
      <c r="N165" s="195" t="s">
        <v>45</v>
      </c>
      <c r="O165" s="62"/>
      <c r="P165" s="196">
        <f>O165*H165</f>
        <v>0</v>
      </c>
      <c r="Q165" s="196">
        <v>3.5E-4</v>
      </c>
      <c r="R165" s="196">
        <f>Q165*H165</f>
        <v>1.0499999999999999E-3</v>
      </c>
      <c r="S165" s="196">
        <v>0</v>
      </c>
      <c r="T165" s="197">
        <f>S165*H165</f>
        <v>0</v>
      </c>
      <c r="U165" s="32"/>
      <c r="V165" s="32"/>
      <c r="W165" s="32"/>
      <c r="X165" s="32"/>
      <c r="Y165" s="32"/>
      <c r="Z165" s="32"/>
      <c r="AA165" s="32"/>
      <c r="AB165" s="32"/>
      <c r="AC165" s="32"/>
      <c r="AD165" s="32"/>
      <c r="AE165" s="32"/>
      <c r="AR165" s="198" t="s">
        <v>211</v>
      </c>
      <c r="AT165" s="198" t="s">
        <v>139</v>
      </c>
      <c r="AU165" s="198" t="s">
        <v>144</v>
      </c>
      <c r="AY165" s="15" t="s">
        <v>136</v>
      </c>
      <c r="BE165" s="199">
        <f>IF(N165="základní",J165,0)</f>
        <v>0</v>
      </c>
      <c r="BF165" s="199">
        <f>IF(N165="snížená",J165,0)</f>
        <v>0</v>
      </c>
      <c r="BG165" s="199">
        <f>IF(N165="zákl. přenesená",J165,0)</f>
        <v>0</v>
      </c>
      <c r="BH165" s="199">
        <f>IF(N165="sníž. přenesená",J165,0)</f>
        <v>0</v>
      </c>
      <c r="BI165" s="199">
        <f>IF(N165="nulová",J165,0)</f>
        <v>0</v>
      </c>
      <c r="BJ165" s="15" t="s">
        <v>144</v>
      </c>
      <c r="BK165" s="199">
        <f>ROUND(I165*H165,2)</f>
        <v>0</v>
      </c>
      <c r="BL165" s="15" t="s">
        <v>211</v>
      </c>
      <c r="BM165" s="198" t="s">
        <v>309</v>
      </c>
    </row>
    <row r="166" spans="1:65" s="2" customFormat="1" ht="58.5">
      <c r="A166" s="32"/>
      <c r="B166" s="33"/>
      <c r="C166" s="34"/>
      <c r="D166" s="200" t="s">
        <v>154</v>
      </c>
      <c r="E166" s="34"/>
      <c r="F166" s="201" t="s">
        <v>297</v>
      </c>
      <c r="G166" s="34"/>
      <c r="H166" s="34"/>
      <c r="I166" s="106"/>
      <c r="J166" s="34"/>
      <c r="K166" s="34"/>
      <c r="L166" s="37"/>
      <c r="M166" s="202"/>
      <c r="N166" s="203"/>
      <c r="O166" s="62"/>
      <c r="P166" s="62"/>
      <c r="Q166" s="62"/>
      <c r="R166" s="62"/>
      <c r="S166" s="62"/>
      <c r="T166" s="63"/>
      <c r="U166" s="32"/>
      <c r="V166" s="32"/>
      <c r="W166" s="32"/>
      <c r="X166" s="32"/>
      <c r="Y166" s="32"/>
      <c r="Z166" s="32"/>
      <c r="AA166" s="32"/>
      <c r="AB166" s="32"/>
      <c r="AC166" s="32"/>
      <c r="AD166" s="32"/>
      <c r="AE166" s="32"/>
      <c r="AT166" s="15" t="s">
        <v>154</v>
      </c>
      <c r="AU166" s="15" t="s">
        <v>144</v>
      </c>
    </row>
    <row r="167" spans="1:65" s="2" customFormat="1" ht="24" customHeight="1">
      <c r="A167" s="32"/>
      <c r="B167" s="33"/>
      <c r="C167" s="186" t="s">
        <v>310</v>
      </c>
      <c r="D167" s="186" t="s">
        <v>139</v>
      </c>
      <c r="E167" s="187" t="s">
        <v>311</v>
      </c>
      <c r="F167" s="188" t="s">
        <v>312</v>
      </c>
      <c r="G167" s="189" t="s">
        <v>162</v>
      </c>
      <c r="H167" s="190">
        <v>2</v>
      </c>
      <c r="I167" s="191"/>
      <c r="J167" s="192">
        <f>ROUND(I167*H167,2)</f>
        <v>0</v>
      </c>
      <c r="K167" s="193"/>
      <c r="L167" s="37"/>
      <c r="M167" s="194" t="s">
        <v>19</v>
      </c>
      <c r="N167" s="195" t="s">
        <v>45</v>
      </c>
      <c r="O167" s="62"/>
      <c r="P167" s="196">
        <f>O167*H167</f>
        <v>0</v>
      </c>
      <c r="Q167" s="196">
        <v>0</v>
      </c>
      <c r="R167" s="196">
        <f>Q167*H167</f>
        <v>0</v>
      </c>
      <c r="S167" s="196">
        <v>0</v>
      </c>
      <c r="T167" s="197">
        <f>S167*H167</f>
        <v>0</v>
      </c>
      <c r="U167" s="32"/>
      <c r="V167" s="32"/>
      <c r="W167" s="32"/>
      <c r="X167" s="32"/>
      <c r="Y167" s="32"/>
      <c r="Z167" s="32"/>
      <c r="AA167" s="32"/>
      <c r="AB167" s="32"/>
      <c r="AC167" s="32"/>
      <c r="AD167" s="32"/>
      <c r="AE167" s="32"/>
      <c r="AR167" s="198" t="s">
        <v>211</v>
      </c>
      <c r="AT167" s="198" t="s">
        <v>139</v>
      </c>
      <c r="AU167" s="198" t="s">
        <v>144</v>
      </c>
      <c r="AY167" s="15" t="s">
        <v>136</v>
      </c>
      <c r="BE167" s="199">
        <f>IF(N167="základní",J167,0)</f>
        <v>0</v>
      </c>
      <c r="BF167" s="199">
        <f>IF(N167="snížená",J167,0)</f>
        <v>0</v>
      </c>
      <c r="BG167" s="199">
        <f>IF(N167="zákl. přenesená",J167,0)</f>
        <v>0</v>
      </c>
      <c r="BH167" s="199">
        <f>IF(N167="sníž. přenesená",J167,0)</f>
        <v>0</v>
      </c>
      <c r="BI167" s="199">
        <f>IF(N167="nulová",J167,0)</f>
        <v>0</v>
      </c>
      <c r="BJ167" s="15" t="s">
        <v>144</v>
      </c>
      <c r="BK167" s="199">
        <f>ROUND(I167*H167,2)</f>
        <v>0</v>
      </c>
      <c r="BL167" s="15" t="s">
        <v>211</v>
      </c>
      <c r="BM167" s="198" t="s">
        <v>313</v>
      </c>
    </row>
    <row r="168" spans="1:65" s="2" customFormat="1" ht="58.5">
      <c r="A168" s="32"/>
      <c r="B168" s="33"/>
      <c r="C168" s="34"/>
      <c r="D168" s="200" t="s">
        <v>154</v>
      </c>
      <c r="E168" s="34"/>
      <c r="F168" s="201" t="s">
        <v>314</v>
      </c>
      <c r="G168" s="34"/>
      <c r="H168" s="34"/>
      <c r="I168" s="106"/>
      <c r="J168" s="34"/>
      <c r="K168" s="34"/>
      <c r="L168" s="37"/>
      <c r="M168" s="202"/>
      <c r="N168" s="203"/>
      <c r="O168" s="62"/>
      <c r="P168" s="62"/>
      <c r="Q168" s="62"/>
      <c r="R168" s="62"/>
      <c r="S168" s="62"/>
      <c r="T168" s="63"/>
      <c r="U168" s="32"/>
      <c r="V168" s="32"/>
      <c r="W168" s="32"/>
      <c r="X168" s="32"/>
      <c r="Y168" s="32"/>
      <c r="Z168" s="32"/>
      <c r="AA168" s="32"/>
      <c r="AB168" s="32"/>
      <c r="AC168" s="32"/>
      <c r="AD168" s="32"/>
      <c r="AE168" s="32"/>
      <c r="AT168" s="15" t="s">
        <v>154</v>
      </c>
      <c r="AU168" s="15" t="s">
        <v>144</v>
      </c>
    </row>
    <row r="169" spans="1:65" s="2" customFormat="1" ht="24" customHeight="1">
      <c r="A169" s="32"/>
      <c r="B169" s="33"/>
      <c r="C169" s="186" t="s">
        <v>315</v>
      </c>
      <c r="D169" s="186" t="s">
        <v>139</v>
      </c>
      <c r="E169" s="187" t="s">
        <v>316</v>
      </c>
      <c r="F169" s="188" t="s">
        <v>317</v>
      </c>
      <c r="G169" s="189" t="s">
        <v>162</v>
      </c>
      <c r="H169" s="190">
        <v>2</v>
      </c>
      <c r="I169" s="191"/>
      <c r="J169" s="192">
        <f>ROUND(I169*H169,2)</f>
        <v>0</v>
      </c>
      <c r="K169" s="193"/>
      <c r="L169" s="37"/>
      <c r="M169" s="194" t="s">
        <v>19</v>
      </c>
      <c r="N169" s="195" t="s">
        <v>45</v>
      </c>
      <c r="O169" s="62"/>
      <c r="P169" s="196">
        <f>O169*H169</f>
        <v>0</v>
      </c>
      <c r="Q169" s="196">
        <v>0</v>
      </c>
      <c r="R169" s="196">
        <f>Q169*H169</f>
        <v>0</v>
      </c>
      <c r="S169" s="196">
        <v>0</v>
      </c>
      <c r="T169" s="197">
        <f>S169*H169</f>
        <v>0</v>
      </c>
      <c r="U169" s="32"/>
      <c r="V169" s="32"/>
      <c r="W169" s="32"/>
      <c r="X169" s="32"/>
      <c r="Y169" s="32"/>
      <c r="Z169" s="32"/>
      <c r="AA169" s="32"/>
      <c r="AB169" s="32"/>
      <c r="AC169" s="32"/>
      <c r="AD169" s="32"/>
      <c r="AE169" s="32"/>
      <c r="AR169" s="198" t="s">
        <v>211</v>
      </c>
      <c r="AT169" s="198" t="s">
        <v>139</v>
      </c>
      <c r="AU169" s="198" t="s">
        <v>144</v>
      </c>
      <c r="AY169" s="15" t="s">
        <v>136</v>
      </c>
      <c r="BE169" s="199">
        <f>IF(N169="základní",J169,0)</f>
        <v>0</v>
      </c>
      <c r="BF169" s="199">
        <f>IF(N169="snížená",J169,0)</f>
        <v>0</v>
      </c>
      <c r="BG169" s="199">
        <f>IF(N169="zákl. přenesená",J169,0)</f>
        <v>0</v>
      </c>
      <c r="BH169" s="199">
        <f>IF(N169="sníž. přenesená",J169,0)</f>
        <v>0</v>
      </c>
      <c r="BI169" s="199">
        <f>IF(N169="nulová",J169,0)</f>
        <v>0</v>
      </c>
      <c r="BJ169" s="15" t="s">
        <v>144</v>
      </c>
      <c r="BK169" s="199">
        <f>ROUND(I169*H169,2)</f>
        <v>0</v>
      </c>
      <c r="BL169" s="15" t="s">
        <v>211</v>
      </c>
      <c r="BM169" s="198" t="s">
        <v>318</v>
      </c>
    </row>
    <row r="170" spans="1:65" s="2" customFormat="1" ht="58.5">
      <c r="A170" s="32"/>
      <c r="B170" s="33"/>
      <c r="C170" s="34"/>
      <c r="D170" s="200" t="s">
        <v>154</v>
      </c>
      <c r="E170" s="34"/>
      <c r="F170" s="201" t="s">
        <v>314</v>
      </c>
      <c r="G170" s="34"/>
      <c r="H170" s="34"/>
      <c r="I170" s="106"/>
      <c r="J170" s="34"/>
      <c r="K170" s="34"/>
      <c r="L170" s="37"/>
      <c r="M170" s="202"/>
      <c r="N170" s="203"/>
      <c r="O170" s="62"/>
      <c r="P170" s="62"/>
      <c r="Q170" s="62"/>
      <c r="R170" s="62"/>
      <c r="S170" s="62"/>
      <c r="T170" s="63"/>
      <c r="U170" s="32"/>
      <c r="V170" s="32"/>
      <c r="W170" s="32"/>
      <c r="X170" s="32"/>
      <c r="Y170" s="32"/>
      <c r="Z170" s="32"/>
      <c r="AA170" s="32"/>
      <c r="AB170" s="32"/>
      <c r="AC170" s="32"/>
      <c r="AD170" s="32"/>
      <c r="AE170" s="32"/>
      <c r="AT170" s="15" t="s">
        <v>154</v>
      </c>
      <c r="AU170" s="15" t="s">
        <v>144</v>
      </c>
    </row>
    <row r="171" spans="1:65" s="2" customFormat="1" ht="24" customHeight="1">
      <c r="A171" s="32"/>
      <c r="B171" s="33"/>
      <c r="C171" s="186" t="s">
        <v>319</v>
      </c>
      <c r="D171" s="186" t="s">
        <v>139</v>
      </c>
      <c r="E171" s="187" t="s">
        <v>320</v>
      </c>
      <c r="F171" s="188" t="s">
        <v>321</v>
      </c>
      <c r="G171" s="189" t="s">
        <v>162</v>
      </c>
      <c r="H171" s="190">
        <v>2</v>
      </c>
      <c r="I171" s="191"/>
      <c r="J171" s="192">
        <f>ROUND(I171*H171,2)</f>
        <v>0</v>
      </c>
      <c r="K171" s="193"/>
      <c r="L171" s="37"/>
      <c r="M171" s="194" t="s">
        <v>19</v>
      </c>
      <c r="N171" s="195" t="s">
        <v>45</v>
      </c>
      <c r="O171" s="62"/>
      <c r="P171" s="196">
        <f>O171*H171</f>
        <v>0</v>
      </c>
      <c r="Q171" s="196">
        <v>0</v>
      </c>
      <c r="R171" s="196">
        <f>Q171*H171</f>
        <v>0</v>
      </c>
      <c r="S171" s="196">
        <v>0</v>
      </c>
      <c r="T171" s="197">
        <f>S171*H171</f>
        <v>0</v>
      </c>
      <c r="U171" s="32"/>
      <c r="V171" s="32"/>
      <c r="W171" s="32"/>
      <c r="X171" s="32"/>
      <c r="Y171" s="32"/>
      <c r="Z171" s="32"/>
      <c r="AA171" s="32"/>
      <c r="AB171" s="32"/>
      <c r="AC171" s="32"/>
      <c r="AD171" s="32"/>
      <c r="AE171" s="32"/>
      <c r="AR171" s="198" t="s">
        <v>211</v>
      </c>
      <c r="AT171" s="198" t="s">
        <v>139</v>
      </c>
      <c r="AU171" s="198" t="s">
        <v>144</v>
      </c>
      <c r="AY171" s="15" t="s">
        <v>136</v>
      </c>
      <c r="BE171" s="199">
        <f>IF(N171="základní",J171,0)</f>
        <v>0</v>
      </c>
      <c r="BF171" s="199">
        <f>IF(N171="snížená",J171,0)</f>
        <v>0</v>
      </c>
      <c r="BG171" s="199">
        <f>IF(N171="zákl. přenesená",J171,0)</f>
        <v>0</v>
      </c>
      <c r="BH171" s="199">
        <f>IF(N171="sníž. přenesená",J171,0)</f>
        <v>0</v>
      </c>
      <c r="BI171" s="199">
        <f>IF(N171="nulová",J171,0)</f>
        <v>0</v>
      </c>
      <c r="BJ171" s="15" t="s">
        <v>144</v>
      </c>
      <c r="BK171" s="199">
        <f>ROUND(I171*H171,2)</f>
        <v>0</v>
      </c>
      <c r="BL171" s="15" t="s">
        <v>211</v>
      </c>
      <c r="BM171" s="198" t="s">
        <v>322</v>
      </c>
    </row>
    <row r="172" spans="1:65" s="2" customFormat="1" ht="58.5">
      <c r="A172" s="32"/>
      <c r="B172" s="33"/>
      <c r="C172" s="34"/>
      <c r="D172" s="200" t="s">
        <v>154</v>
      </c>
      <c r="E172" s="34"/>
      <c r="F172" s="201" t="s">
        <v>314</v>
      </c>
      <c r="G172" s="34"/>
      <c r="H172" s="34"/>
      <c r="I172" s="106"/>
      <c r="J172" s="34"/>
      <c r="K172" s="34"/>
      <c r="L172" s="37"/>
      <c r="M172" s="202"/>
      <c r="N172" s="203"/>
      <c r="O172" s="62"/>
      <c r="P172" s="62"/>
      <c r="Q172" s="62"/>
      <c r="R172" s="62"/>
      <c r="S172" s="62"/>
      <c r="T172" s="63"/>
      <c r="U172" s="32"/>
      <c r="V172" s="32"/>
      <c r="W172" s="32"/>
      <c r="X172" s="32"/>
      <c r="Y172" s="32"/>
      <c r="Z172" s="32"/>
      <c r="AA172" s="32"/>
      <c r="AB172" s="32"/>
      <c r="AC172" s="32"/>
      <c r="AD172" s="32"/>
      <c r="AE172" s="32"/>
      <c r="AT172" s="15" t="s">
        <v>154</v>
      </c>
      <c r="AU172" s="15" t="s">
        <v>144</v>
      </c>
    </row>
    <row r="173" spans="1:65" s="2" customFormat="1" ht="24" customHeight="1">
      <c r="A173" s="32"/>
      <c r="B173" s="33"/>
      <c r="C173" s="186" t="s">
        <v>323</v>
      </c>
      <c r="D173" s="186" t="s">
        <v>139</v>
      </c>
      <c r="E173" s="187" t="s">
        <v>324</v>
      </c>
      <c r="F173" s="188" t="s">
        <v>325</v>
      </c>
      <c r="G173" s="189" t="s">
        <v>162</v>
      </c>
      <c r="H173" s="190">
        <v>1</v>
      </c>
      <c r="I173" s="191"/>
      <c r="J173" s="192">
        <f>ROUND(I173*H173,2)</f>
        <v>0</v>
      </c>
      <c r="K173" s="193"/>
      <c r="L173" s="37"/>
      <c r="M173" s="194" t="s">
        <v>19</v>
      </c>
      <c r="N173" s="195" t="s">
        <v>45</v>
      </c>
      <c r="O173" s="62"/>
      <c r="P173" s="196">
        <f>O173*H173</f>
        <v>0</v>
      </c>
      <c r="Q173" s="196">
        <v>6.2E-4</v>
      </c>
      <c r="R173" s="196">
        <f>Q173*H173</f>
        <v>6.2E-4</v>
      </c>
      <c r="S173" s="196">
        <v>0</v>
      </c>
      <c r="T173" s="197">
        <f>S173*H173</f>
        <v>0</v>
      </c>
      <c r="U173" s="32"/>
      <c r="V173" s="32"/>
      <c r="W173" s="32"/>
      <c r="X173" s="32"/>
      <c r="Y173" s="32"/>
      <c r="Z173" s="32"/>
      <c r="AA173" s="32"/>
      <c r="AB173" s="32"/>
      <c r="AC173" s="32"/>
      <c r="AD173" s="32"/>
      <c r="AE173" s="32"/>
      <c r="AR173" s="198" t="s">
        <v>211</v>
      </c>
      <c r="AT173" s="198" t="s">
        <v>139</v>
      </c>
      <c r="AU173" s="198" t="s">
        <v>144</v>
      </c>
      <c r="AY173" s="15" t="s">
        <v>136</v>
      </c>
      <c r="BE173" s="199">
        <f>IF(N173="základní",J173,0)</f>
        <v>0</v>
      </c>
      <c r="BF173" s="199">
        <f>IF(N173="snížená",J173,0)</f>
        <v>0</v>
      </c>
      <c r="BG173" s="199">
        <f>IF(N173="zákl. přenesená",J173,0)</f>
        <v>0</v>
      </c>
      <c r="BH173" s="199">
        <f>IF(N173="sníž. přenesená",J173,0)</f>
        <v>0</v>
      </c>
      <c r="BI173" s="199">
        <f>IF(N173="nulová",J173,0)</f>
        <v>0</v>
      </c>
      <c r="BJ173" s="15" t="s">
        <v>144</v>
      </c>
      <c r="BK173" s="199">
        <f>ROUND(I173*H173,2)</f>
        <v>0</v>
      </c>
      <c r="BL173" s="15" t="s">
        <v>211</v>
      </c>
      <c r="BM173" s="198" t="s">
        <v>326</v>
      </c>
    </row>
    <row r="174" spans="1:65" s="2" customFormat="1" ht="24" customHeight="1">
      <c r="A174" s="32"/>
      <c r="B174" s="33"/>
      <c r="C174" s="204" t="s">
        <v>327</v>
      </c>
      <c r="D174" s="204" t="s">
        <v>179</v>
      </c>
      <c r="E174" s="205" t="s">
        <v>328</v>
      </c>
      <c r="F174" s="206" t="s">
        <v>329</v>
      </c>
      <c r="G174" s="207" t="s">
        <v>162</v>
      </c>
      <c r="H174" s="208">
        <v>1</v>
      </c>
      <c r="I174" s="209"/>
      <c r="J174" s="210">
        <f>ROUND(I174*H174,2)</f>
        <v>0</v>
      </c>
      <c r="K174" s="211"/>
      <c r="L174" s="212"/>
      <c r="M174" s="213" t="s">
        <v>19</v>
      </c>
      <c r="N174" s="214" t="s">
        <v>45</v>
      </c>
      <c r="O174" s="62"/>
      <c r="P174" s="196">
        <f>O174*H174</f>
        <v>0</v>
      </c>
      <c r="Q174" s="196">
        <v>4.8900000000000002E-3</v>
      </c>
      <c r="R174" s="196">
        <f>Q174*H174</f>
        <v>4.8900000000000002E-3</v>
      </c>
      <c r="S174" s="196">
        <v>0</v>
      </c>
      <c r="T174" s="197">
        <f>S174*H174</f>
        <v>0</v>
      </c>
      <c r="U174" s="32"/>
      <c r="V174" s="32"/>
      <c r="W174" s="32"/>
      <c r="X174" s="32"/>
      <c r="Y174" s="32"/>
      <c r="Z174" s="32"/>
      <c r="AA174" s="32"/>
      <c r="AB174" s="32"/>
      <c r="AC174" s="32"/>
      <c r="AD174" s="32"/>
      <c r="AE174" s="32"/>
      <c r="AR174" s="198" t="s">
        <v>293</v>
      </c>
      <c r="AT174" s="198" t="s">
        <v>179</v>
      </c>
      <c r="AU174" s="198" t="s">
        <v>144</v>
      </c>
      <c r="AY174" s="15" t="s">
        <v>136</v>
      </c>
      <c r="BE174" s="199">
        <f>IF(N174="základní",J174,0)</f>
        <v>0</v>
      </c>
      <c r="BF174" s="199">
        <f>IF(N174="snížená",J174,0)</f>
        <v>0</v>
      </c>
      <c r="BG174" s="199">
        <f>IF(N174="zákl. přenesená",J174,0)</f>
        <v>0</v>
      </c>
      <c r="BH174" s="199">
        <f>IF(N174="sníž. přenesená",J174,0)</f>
        <v>0</v>
      </c>
      <c r="BI174" s="199">
        <f>IF(N174="nulová",J174,0)</f>
        <v>0</v>
      </c>
      <c r="BJ174" s="15" t="s">
        <v>144</v>
      </c>
      <c r="BK174" s="199">
        <f>ROUND(I174*H174,2)</f>
        <v>0</v>
      </c>
      <c r="BL174" s="15" t="s">
        <v>211</v>
      </c>
      <c r="BM174" s="198" t="s">
        <v>330</v>
      </c>
    </row>
    <row r="175" spans="1:65" s="2" customFormat="1" ht="24" customHeight="1">
      <c r="A175" s="32"/>
      <c r="B175" s="33"/>
      <c r="C175" s="186" t="s">
        <v>331</v>
      </c>
      <c r="D175" s="186" t="s">
        <v>139</v>
      </c>
      <c r="E175" s="187" t="s">
        <v>332</v>
      </c>
      <c r="F175" s="188" t="s">
        <v>333</v>
      </c>
      <c r="G175" s="189" t="s">
        <v>162</v>
      </c>
      <c r="H175" s="190">
        <v>1</v>
      </c>
      <c r="I175" s="191"/>
      <c r="J175" s="192">
        <f>ROUND(I175*H175,2)</f>
        <v>0</v>
      </c>
      <c r="K175" s="193"/>
      <c r="L175" s="37"/>
      <c r="M175" s="194" t="s">
        <v>19</v>
      </c>
      <c r="N175" s="195" t="s">
        <v>45</v>
      </c>
      <c r="O175" s="62"/>
      <c r="P175" s="196">
        <f>O175*H175</f>
        <v>0</v>
      </c>
      <c r="Q175" s="196">
        <v>5.0000000000000001E-4</v>
      </c>
      <c r="R175" s="196">
        <f>Q175*H175</f>
        <v>5.0000000000000001E-4</v>
      </c>
      <c r="S175" s="196">
        <v>0</v>
      </c>
      <c r="T175" s="197">
        <f>S175*H175</f>
        <v>0</v>
      </c>
      <c r="U175" s="32"/>
      <c r="V175" s="32"/>
      <c r="W175" s="32"/>
      <c r="X175" s="32"/>
      <c r="Y175" s="32"/>
      <c r="Z175" s="32"/>
      <c r="AA175" s="32"/>
      <c r="AB175" s="32"/>
      <c r="AC175" s="32"/>
      <c r="AD175" s="32"/>
      <c r="AE175" s="32"/>
      <c r="AR175" s="198" t="s">
        <v>211</v>
      </c>
      <c r="AT175" s="198" t="s">
        <v>139</v>
      </c>
      <c r="AU175" s="198" t="s">
        <v>144</v>
      </c>
      <c r="AY175" s="15" t="s">
        <v>136</v>
      </c>
      <c r="BE175" s="199">
        <f>IF(N175="základní",J175,0)</f>
        <v>0</v>
      </c>
      <c r="BF175" s="199">
        <f>IF(N175="snížená",J175,0)</f>
        <v>0</v>
      </c>
      <c r="BG175" s="199">
        <f>IF(N175="zákl. přenesená",J175,0)</f>
        <v>0</v>
      </c>
      <c r="BH175" s="199">
        <f>IF(N175="sníž. přenesená",J175,0)</f>
        <v>0</v>
      </c>
      <c r="BI175" s="199">
        <f>IF(N175="nulová",J175,0)</f>
        <v>0</v>
      </c>
      <c r="BJ175" s="15" t="s">
        <v>144</v>
      </c>
      <c r="BK175" s="199">
        <f>ROUND(I175*H175,2)</f>
        <v>0</v>
      </c>
      <c r="BL175" s="15" t="s">
        <v>211</v>
      </c>
      <c r="BM175" s="198" t="s">
        <v>334</v>
      </c>
    </row>
    <row r="176" spans="1:65" s="2" customFormat="1" ht="24" customHeight="1">
      <c r="A176" s="32"/>
      <c r="B176" s="33"/>
      <c r="C176" s="186" t="s">
        <v>335</v>
      </c>
      <c r="D176" s="186" t="s">
        <v>139</v>
      </c>
      <c r="E176" s="187" t="s">
        <v>336</v>
      </c>
      <c r="F176" s="188" t="s">
        <v>337</v>
      </c>
      <c r="G176" s="189" t="s">
        <v>214</v>
      </c>
      <c r="H176" s="190">
        <v>5</v>
      </c>
      <c r="I176" s="191"/>
      <c r="J176" s="192">
        <f>ROUND(I176*H176,2)</f>
        <v>0</v>
      </c>
      <c r="K176" s="193"/>
      <c r="L176" s="37"/>
      <c r="M176" s="194" t="s">
        <v>19</v>
      </c>
      <c r="N176" s="195" t="s">
        <v>45</v>
      </c>
      <c r="O176" s="62"/>
      <c r="P176" s="196">
        <f>O176*H176</f>
        <v>0</v>
      </c>
      <c r="Q176" s="196">
        <v>0</v>
      </c>
      <c r="R176" s="196">
        <f>Q176*H176</f>
        <v>0</v>
      </c>
      <c r="S176" s="196">
        <v>0</v>
      </c>
      <c r="T176" s="197">
        <f>S176*H176</f>
        <v>0</v>
      </c>
      <c r="U176" s="32"/>
      <c r="V176" s="32"/>
      <c r="W176" s="32"/>
      <c r="X176" s="32"/>
      <c r="Y176" s="32"/>
      <c r="Z176" s="32"/>
      <c r="AA176" s="32"/>
      <c r="AB176" s="32"/>
      <c r="AC176" s="32"/>
      <c r="AD176" s="32"/>
      <c r="AE176" s="32"/>
      <c r="AR176" s="198" t="s">
        <v>211</v>
      </c>
      <c r="AT176" s="198" t="s">
        <v>139</v>
      </c>
      <c r="AU176" s="198" t="s">
        <v>144</v>
      </c>
      <c r="AY176" s="15" t="s">
        <v>136</v>
      </c>
      <c r="BE176" s="199">
        <f>IF(N176="základní",J176,0)</f>
        <v>0</v>
      </c>
      <c r="BF176" s="199">
        <f>IF(N176="snížená",J176,0)</f>
        <v>0</v>
      </c>
      <c r="BG176" s="199">
        <f>IF(N176="zákl. přenesená",J176,0)</f>
        <v>0</v>
      </c>
      <c r="BH176" s="199">
        <f>IF(N176="sníž. přenesená",J176,0)</f>
        <v>0</v>
      </c>
      <c r="BI176" s="199">
        <f>IF(N176="nulová",J176,0)</f>
        <v>0</v>
      </c>
      <c r="BJ176" s="15" t="s">
        <v>144</v>
      </c>
      <c r="BK176" s="199">
        <f>ROUND(I176*H176,2)</f>
        <v>0</v>
      </c>
      <c r="BL176" s="15" t="s">
        <v>211</v>
      </c>
      <c r="BM176" s="198" t="s">
        <v>338</v>
      </c>
    </row>
    <row r="177" spans="1:65" s="2" customFormat="1" ht="39">
      <c r="A177" s="32"/>
      <c r="B177" s="33"/>
      <c r="C177" s="34"/>
      <c r="D177" s="200" t="s">
        <v>154</v>
      </c>
      <c r="E177" s="34"/>
      <c r="F177" s="201" t="s">
        <v>339</v>
      </c>
      <c r="G177" s="34"/>
      <c r="H177" s="34"/>
      <c r="I177" s="106"/>
      <c r="J177" s="34"/>
      <c r="K177" s="34"/>
      <c r="L177" s="37"/>
      <c r="M177" s="202"/>
      <c r="N177" s="203"/>
      <c r="O177" s="62"/>
      <c r="P177" s="62"/>
      <c r="Q177" s="62"/>
      <c r="R177" s="62"/>
      <c r="S177" s="62"/>
      <c r="T177" s="63"/>
      <c r="U177" s="32"/>
      <c r="V177" s="32"/>
      <c r="W177" s="32"/>
      <c r="X177" s="32"/>
      <c r="Y177" s="32"/>
      <c r="Z177" s="32"/>
      <c r="AA177" s="32"/>
      <c r="AB177" s="32"/>
      <c r="AC177" s="32"/>
      <c r="AD177" s="32"/>
      <c r="AE177" s="32"/>
      <c r="AT177" s="15" t="s">
        <v>154</v>
      </c>
      <c r="AU177" s="15" t="s">
        <v>144</v>
      </c>
    </row>
    <row r="178" spans="1:65" s="2" customFormat="1" ht="24" customHeight="1">
      <c r="A178" s="32"/>
      <c r="B178" s="33"/>
      <c r="C178" s="186" t="s">
        <v>340</v>
      </c>
      <c r="D178" s="186" t="s">
        <v>139</v>
      </c>
      <c r="E178" s="187" t="s">
        <v>341</v>
      </c>
      <c r="F178" s="188" t="s">
        <v>342</v>
      </c>
      <c r="G178" s="189" t="s">
        <v>214</v>
      </c>
      <c r="H178" s="190">
        <v>2</v>
      </c>
      <c r="I178" s="191"/>
      <c r="J178" s="192">
        <f>ROUND(I178*H178,2)</f>
        <v>0</v>
      </c>
      <c r="K178" s="193"/>
      <c r="L178" s="37"/>
      <c r="M178" s="194" t="s">
        <v>19</v>
      </c>
      <c r="N178" s="195" t="s">
        <v>45</v>
      </c>
      <c r="O178" s="62"/>
      <c r="P178" s="196">
        <f>O178*H178</f>
        <v>0</v>
      </c>
      <c r="Q178" s="196">
        <v>0</v>
      </c>
      <c r="R178" s="196">
        <f>Q178*H178</f>
        <v>0</v>
      </c>
      <c r="S178" s="196">
        <v>0</v>
      </c>
      <c r="T178" s="197">
        <f>S178*H178</f>
        <v>0</v>
      </c>
      <c r="U178" s="32"/>
      <c r="V178" s="32"/>
      <c r="W178" s="32"/>
      <c r="X178" s="32"/>
      <c r="Y178" s="32"/>
      <c r="Z178" s="32"/>
      <c r="AA178" s="32"/>
      <c r="AB178" s="32"/>
      <c r="AC178" s="32"/>
      <c r="AD178" s="32"/>
      <c r="AE178" s="32"/>
      <c r="AR178" s="198" t="s">
        <v>211</v>
      </c>
      <c r="AT178" s="198" t="s">
        <v>139</v>
      </c>
      <c r="AU178" s="198" t="s">
        <v>144</v>
      </c>
      <c r="AY178" s="15" t="s">
        <v>136</v>
      </c>
      <c r="BE178" s="199">
        <f>IF(N178="základní",J178,0)</f>
        <v>0</v>
      </c>
      <c r="BF178" s="199">
        <f>IF(N178="snížená",J178,0)</f>
        <v>0</v>
      </c>
      <c r="BG178" s="199">
        <f>IF(N178="zákl. přenesená",J178,0)</f>
        <v>0</v>
      </c>
      <c r="BH178" s="199">
        <f>IF(N178="sníž. přenesená",J178,0)</f>
        <v>0</v>
      </c>
      <c r="BI178" s="199">
        <f>IF(N178="nulová",J178,0)</f>
        <v>0</v>
      </c>
      <c r="BJ178" s="15" t="s">
        <v>144</v>
      </c>
      <c r="BK178" s="199">
        <f>ROUND(I178*H178,2)</f>
        <v>0</v>
      </c>
      <c r="BL178" s="15" t="s">
        <v>211</v>
      </c>
      <c r="BM178" s="198" t="s">
        <v>343</v>
      </c>
    </row>
    <row r="179" spans="1:65" s="2" customFormat="1" ht="39">
      <c r="A179" s="32"/>
      <c r="B179" s="33"/>
      <c r="C179" s="34"/>
      <c r="D179" s="200" t="s">
        <v>154</v>
      </c>
      <c r="E179" s="34"/>
      <c r="F179" s="201" t="s">
        <v>339</v>
      </c>
      <c r="G179" s="34"/>
      <c r="H179" s="34"/>
      <c r="I179" s="106"/>
      <c r="J179" s="34"/>
      <c r="K179" s="34"/>
      <c r="L179" s="37"/>
      <c r="M179" s="202"/>
      <c r="N179" s="203"/>
      <c r="O179" s="62"/>
      <c r="P179" s="62"/>
      <c r="Q179" s="62"/>
      <c r="R179" s="62"/>
      <c r="S179" s="62"/>
      <c r="T179" s="63"/>
      <c r="U179" s="32"/>
      <c r="V179" s="32"/>
      <c r="W179" s="32"/>
      <c r="X179" s="32"/>
      <c r="Y179" s="32"/>
      <c r="Z179" s="32"/>
      <c r="AA179" s="32"/>
      <c r="AB179" s="32"/>
      <c r="AC179" s="32"/>
      <c r="AD179" s="32"/>
      <c r="AE179" s="32"/>
      <c r="AT179" s="15" t="s">
        <v>154</v>
      </c>
      <c r="AU179" s="15" t="s">
        <v>144</v>
      </c>
    </row>
    <row r="180" spans="1:65" s="2" customFormat="1" ht="48" customHeight="1">
      <c r="A180" s="32"/>
      <c r="B180" s="33"/>
      <c r="C180" s="186" t="s">
        <v>344</v>
      </c>
      <c r="D180" s="186" t="s">
        <v>139</v>
      </c>
      <c r="E180" s="187" t="s">
        <v>345</v>
      </c>
      <c r="F180" s="188" t="s">
        <v>346</v>
      </c>
      <c r="G180" s="189" t="s">
        <v>240</v>
      </c>
      <c r="H180" s="190">
        <v>1.6E-2</v>
      </c>
      <c r="I180" s="191"/>
      <c r="J180" s="192">
        <f>ROUND(I180*H180,2)</f>
        <v>0</v>
      </c>
      <c r="K180" s="193"/>
      <c r="L180" s="37"/>
      <c r="M180" s="194" t="s">
        <v>19</v>
      </c>
      <c r="N180" s="195" t="s">
        <v>45</v>
      </c>
      <c r="O180" s="62"/>
      <c r="P180" s="196">
        <f>O180*H180</f>
        <v>0</v>
      </c>
      <c r="Q180" s="196">
        <v>0</v>
      </c>
      <c r="R180" s="196">
        <f>Q180*H180</f>
        <v>0</v>
      </c>
      <c r="S180" s="196">
        <v>0</v>
      </c>
      <c r="T180" s="197">
        <f>S180*H180</f>
        <v>0</v>
      </c>
      <c r="U180" s="32"/>
      <c r="V180" s="32"/>
      <c r="W180" s="32"/>
      <c r="X180" s="32"/>
      <c r="Y180" s="32"/>
      <c r="Z180" s="32"/>
      <c r="AA180" s="32"/>
      <c r="AB180" s="32"/>
      <c r="AC180" s="32"/>
      <c r="AD180" s="32"/>
      <c r="AE180" s="32"/>
      <c r="AR180" s="198" t="s">
        <v>211</v>
      </c>
      <c r="AT180" s="198" t="s">
        <v>139</v>
      </c>
      <c r="AU180" s="198" t="s">
        <v>144</v>
      </c>
      <c r="AY180" s="15" t="s">
        <v>136</v>
      </c>
      <c r="BE180" s="199">
        <f>IF(N180="základní",J180,0)</f>
        <v>0</v>
      </c>
      <c r="BF180" s="199">
        <f>IF(N180="snížená",J180,0)</f>
        <v>0</v>
      </c>
      <c r="BG180" s="199">
        <f>IF(N180="zákl. přenesená",J180,0)</f>
        <v>0</v>
      </c>
      <c r="BH180" s="199">
        <f>IF(N180="sníž. přenesená",J180,0)</f>
        <v>0</v>
      </c>
      <c r="BI180" s="199">
        <f>IF(N180="nulová",J180,0)</f>
        <v>0</v>
      </c>
      <c r="BJ180" s="15" t="s">
        <v>144</v>
      </c>
      <c r="BK180" s="199">
        <f>ROUND(I180*H180,2)</f>
        <v>0</v>
      </c>
      <c r="BL180" s="15" t="s">
        <v>211</v>
      </c>
      <c r="BM180" s="198" t="s">
        <v>347</v>
      </c>
    </row>
    <row r="181" spans="1:65" s="2" customFormat="1" ht="126.75">
      <c r="A181" s="32"/>
      <c r="B181" s="33"/>
      <c r="C181" s="34"/>
      <c r="D181" s="200" t="s">
        <v>154</v>
      </c>
      <c r="E181" s="34"/>
      <c r="F181" s="201" t="s">
        <v>286</v>
      </c>
      <c r="G181" s="34"/>
      <c r="H181" s="34"/>
      <c r="I181" s="106"/>
      <c r="J181" s="34"/>
      <c r="K181" s="34"/>
      <c r="L181" s="37"/>
      <c r="M181" s="202"/>
      <c r="N181" s="203"/>
      <c r="O181" s="62"/>
      <c r="P181" s="62"/>
      <c r="Q181" s="62"/>
      <c r="R181" s="62"/>
      <c r="S181" s="62"/>
      <c r="T181" s="63"/>
      <c r="U181" s="32"/>
      <c r="V181" s="32"/>
      <c r="W181" s="32"/>
      <c r="X181" s="32"/>
      <c r="Y181" s="32"/>
      <c r="Z181" s="32"/>
      <c r="AA181" s="32"/>
      <c r="AB181" s="32"/>
      <c r="AC181" s="32"/>
      <c r="AD181" s="32"/>
      <c r="AE181" s="32"/>
      <c r="AT181" s="15" t="s">
        <v>154</v>
      </c>
      <c r="AU181" s="15" t="s">
        <v>144</v>
      </c>
    </row>
    <row r="182" spans="1:65" s="2" customFormat="1" ht="48" customHeight="1">
      <c r="A182" s="32"/>
      <c r="B182" s="33"/>
      <c r="C182" s="186" t="s">
        <v>348</v>
      </c>
      <c r="D182" s="186" t="s">
        <v>139</v>
      </c>
      <c r="E182" s="187" t="s">
        <v>349</v>
      </c>
      <c r="F182" s="188" t="s">
        <v>350</v>
      </c>
      <c r="G182" s="189" t="s">
        <v>240</v>
      </c>
      <c r="H182" s="190">
        <v>1.6E-2</v>
      </c>
      <c r="I182" s="191"/>
      <c r="J182" s="192">
        <f>ROUND(I182*H182,2)</f>
        <v>0</v>
      </c>
      <c r="K182" s="193"/>
      <c r="L182" s="37"/>
      <c r="M182" s="194" t="s">
        <v>19</v>
      </c>
      <c r="N182" s="195" t="s">
        <v>45</v>
      </c>
      <c r="O182" s="62"/>
      <c r="P182" s="196">
        <f>O182*H182</f>
        <v>0</v>
      </c>
      <c r="Q182" s="196">
        <v>0</v>
      </c>
      <c r="R182" s="196">
        <f>Q182*H182</f>
        <v>0</v>
      </c>
      <c r="S182" s="196">
        <v>0</v>
      </c>
      <c r="T182" s="197">
        <f>S182*H182</f>
        <v>0</v>
      </c>
      <c r="U182" s="32"/>
      <c r="V182" s="32"/>
      <c r="W182" s="32"/>
      <c r="X182" s="32"/>
      <c r="Y182" s="32"/>
      <c r="Z182" s="32"/>
      <c r="AA182" s="32"/>
      <c r="AB182" s="32"/>
      <c r="AC182" s="32"/>
      <c r="AD182" s="32"/>
      <c r="AE182" s="32"/>
      <c r="AR182" s="198" t="s">
        <v>211</v>
      </c>
      <c r="AT182" s="198" t="s">
        <v>139</v>
      </c>
      <c r="AU182" s="198" t="s">
        <v>144</v>
      </c>
      <c r="AY182" s="15" t="s">
        <v>136</v>
      </c>
      <c r="BE182" s="199">
        <f>IF(N182="základní",J182,0)</f>
        <v>0</v>
      </c>
      <c r="BF182" s="199">
        <f>IF(N182="snížená",J182,0)</f>
        <v>0</v>
      </c>
      <c r="BG182" s="199">
        <f>IF(N182="zákl. přenesená",J182,0)</f>
        <v>0</v>
      </c>
      <c r="BH182" s="199">
        <f>IF(N182="sníž. přenesená",J182,0)</f>
        <v>0</v>
      </c>
      <c r="BI182" s="199">
        <f>IF(N182="nulová",J182,0)</f>
        <v>0</v>
      </c>
      <c r="BJ182" s="15" t="s">
        <v>144</v>
      </c>
      <c r="BK182" s="199">
        <f>ROUND(I182*H182,2)</f>
        <v>0</v>
      </c>
      <c r="BL182" s="15" t="s">
        <v>211</v>
      </c>
      <c r="BM182" s="198" t="s">
        <v>351</v>
      </c>
    </row>
    <row r="183" spans="1:65" s="2" customFormat="1" ht="126.75">
      <c r="A183" s="32"/>
      <c r="B183" s="33"/>
      <c r="C183" s="34"/>
      <c r="D183" s="200" t="s">
        <v>154</v>
      </c>
      <c r="E183" s="34"/>
      <c r="F183" s="201" t="s">
        <v>286</v>
      </c>
      <c r="G183" s="34"/>
      <c r="H183" s="34"/>
      <c r="I183" s="106"/>
      <c r="J183" s="34"/>
      <c r="K183" s="34"/>
      <c r="L183" s="37"/>
      <c r="M183" s="202"/>
      <c r="N183" s="203"/>
      <c r="O183" s="62"/>
      <c r="P183" s="62"/>
      <c r="Q183" s="62"/>
      <c r="R183" s="62"/>
      <c r="S183" s="62"/>
      <c r="T183" s="63"/>
      <c r="U183" s="32"/>
      <c r="V183" s="32"/>
      <c r="W183" s="32"/>
      <c r="X183" s="32"/>
      <c r="Y183" s="32"/>
      <c r="Z183" s="32"/>
      <c r="AA183" s="32"/>
      <c r="AB183" s="32"/>
      <c r="AC183" s="32"/>
      <c r="AD183" s="32"/>
      <c r="AE183" s="32"/>
      <c r="AT183" s="15" t="s">
        <v>154</v>
      </c>
      <c r="AU183" s="15" t="s">
        <v>144</v>
      </c>
    </row>
    <row r="184" spans="1:65" s="12" customFormat="1" ht="22.9" customHeight="1">
      <c r="B184" s="170"/>
      <c r="C184" s="171"/>
      <c r="D184" s="172" t="s">
        <v>72</v>
      </c>
      <c r="E184" s="184" t="s">
        <v>352</v>
      </c>
      <c r="F184" s="184" t="s">
        <v>353</v>
      </c>
      <c r="G184" s="171"/>
      <c r="H184" s="171"/>
      <c r="I184" s="174"/>
      <c r="J184" s="185">
        <f>BK184</f>
        <v>0</v>
      </c>
      <c r="K184" s="171"/>
      <c r="L184" s="176"/>
      <c r="M184" s="177"/>
      <c r="N184" s="178"/>
      <c r="O184" s="178"/>
      <c r="P184" s="179">
        <f>SUM(P185:P213)</f>
        <v>0</v>
      </c>
      <c r="Q184" s="178"/>
      <c r="R184" s="179">
        <f>SUM(R185:R213)</f>
        <v>2.4450000000000003E-2</v>
      </c>
      <c r="S184" s="178"/>
      <c r="T184" s="180">
        <f>SUM(T185:T213)</f>
        <v>0</v>
      </c>
      <c r="AR184" s="181" t="s">
        <v>144</v>
      </c>
      <c r="AT184" s="182" t="s">
        <v>72</v>
      </c>
      <c r="AU184" s="182" t="s">
        <v>81</v>
      </c>
      <c r="AY184" s="181" t="s">
        <v>136</v>
      </c>
      <c r="BK184" s="183">
        <f>SUM(BK185:BK213)</f>
        <v>0</v>
      </c>
    </row>
    <row r="185" spans="1:65" s="2" customFormat="1" ht="24" customHeight="1">
      <c r="A185" s="32"/>
      <c r="B185" s="33"/>
      <c r="C185" s="186" t="s">
        <v>354</v>
      </c>
      <c r="D185" s="186" t="s">
        <v>139</v>
      </c>
      <c r="E185" s="187" t="s">
        <v>355</v>
      </c>
      <c r="F185" s="188" t="s">
        <v>356</v>
      </c>
      <c r="G185" s="189" t="s">
        <v>162</v>
      </c>
      <c r="H185" s="190">
        <v>2</v>
      </c>
      <c r="I185" s="191"/>
      <c r="J185" s="192">
        <f>ROUND(I185*H185,2)</f>
        <v>0</v>
      </c>
      <c r="K185" s="193"/>
      <c r="L185" s="37"/>
      <c r="M185" s="194" t="s">
        <v>19</v>
      </c>
      <c r="N185" s="195" t="s">
        <v>45</v>
      </c>
      <c r="O185" s="62"/>
      <c r="P185" s="196">
        <f>O185*H185</f>
        <v>0</v>
      </c>
      <c r="Q185" s="196">
        <v>2.5000000000000001E-4</v>
      </c>
      <c r="R185" s="196">
        <f>Q185*H185</f>
        <v>5.0000000000000001E-4</v>
      </c>
      <c r="S185" s="196">
        <v>0</v>
      </c>
      <c r="T185" s="197">
        <f>S185*H185</f>
        <v>0</v>
      </c>
      <c r="U185" s="32"/>
      <c r="V185" s="32"/>
      <c r="W185" s="32"/>
      <c r="X185" s="32"/>
      <c r="Y185" s="32"/>
      <c r="Z185" s="32"/>
      <c r="AA185" s="32"/>
      <c r="AB185" s="32"/>
      <c r="AC185" s="32"/>
      <c r="AD185" s="32"/>
      <c r="AE185" s="32"/>
      <c r="AR185" s="198" t="s">
        <v>211</v>
      </c>
      <c r="AT185" s="198" t="s">
        <v>139</v>
      </c>
      <c r="AU185" s="198" t="s">
        <v>144</v>
      </c>
      <c r="AY185" s="15" t="s">
        <v>136</v>
      </c>
      <c r="BE185" s="199">
        <f>IF(N185="základní",J185,0)</f>
        <v>0</v>
      </c>
      <c r="BF185" s="199">
        <f>IF(N185="snížená",J185,0)</f>
        <v>0</v>
      </c>
      <c r="BG185" s="199">
        <f>IF(N185="zákl. přenesená",J185,0)</f>
        <v>0</v>
      </c>
      <c r="BH185" s="199">
        <f>IF(N185="sníž. přenesená",J185,0)</f>
        <v>0</v>
      </c>
      <c r="BI185" s="199">
        <f>IF(N185="nulová",J185,0)</f>
        <v>0</v>
      </c>
      <c r="BJ185" s="15" t="s">
        <v>144</v>
      </c>
      <c r="BK185" s="199">
        <f>ROUND(I185*H185,2)</f>
        <v>0</v>
      </c>
      <c r="BL185" s="15" t="s">
        <v>211</v>
      </c>
      <c r="BM185" s="198" t="s">
        <v>357</v>
      </c>
    </row>
    <row r="186" spans="1:65" s="2" customFormat="1" ht="24" customHeight="1">
      <c r="A186" s="32"/>
      <c r="B186" s="33"/>
      <c r="C186" s="186" t="s">
        <v>358</v>
      </c>
      <c r="D186" s="186" t="s">
        <v>139</v>
      </c>
      <c r="E186" s="187" t="s">
        <v>359</v>
      </c>
      <c r="F186" s="188" t="s">
        <v>360</v>
      </c>
      <c r="G186" s="189" t="s">
        <v>214</v>
      </c>
      <c r="H186" s="190">
        <v>26</v>
      </c>
      <c r="I186" s="191"/>
      <c r="J186" s="192">
        <f>ROUND(I186*H186,2)</f>
        <v>0</v>
      </c>
      <c r="K186" s="193"/>
      <c r="L186" s="37"/>
      <c r="M186" s="194" t="s">
        <v>19</v>
      </c>
      <c r="N186" s="195" t="s">
        <v>45</v>
      </c>
      <c r="O186" s="62"/>
      <c r="P186" s="196">
        <f>O186*H186</f>
        <v>0</v>
      </c>
      <c r="Q186" s="196">
        <v>3.3E-4</v>
      </c>
      <c r="R186" s="196">
        <f>Q186*H186</f>
        <v>8.5800000000000008E-3</v>
      </c>
      <c r="S186" s="196">
        <v>0</v>
      </c>
      <c r="T186" s="197">
        <f>S186*H186</f>
        <v>0</v>
      </c>
      <c r="U186" s="32"/>
      <c r="V186" s="32"/>
      <c r="W186" s="32"/>
      <c r="X186" s="32"/>
      <c r="Y186" s="32"/>
      <c r="Z186" s="32"/>
      <c r="AA186" s="32"/>
      <c r="AB186" s="32"/>
      <c r="AC186" s="32"/>
      <c r="AD186" s="32"/>
      <c r="AE186" s="32"/>
      <c r="AR186" s="198" t="s">
        <v>211</v>
      </c>
      <c r="AT186" s="198" t="s">
        <v>139</v>
      </c>
      <c r="AU186" s="198" t="s">
        <v>144</v>
      </c>
      <c r="AY186" s="15" t="s">
        <v>136</v>
      </c>
      <c r="BE186" s="199">
        <f>IF(N186="základní",J186,0)</f>
        <v>0</v>
      </c>
      <c r="BF186" s="199">
        <f>IF(N186="snížená",J186,0)</f>
        <v>0</v>
      </c>
      <c r="BG186" s="199">
        <f>IF(N186="zákl. přenesená",J186,0)</f>
        <v>0</v>
      </c>
      <c r="BH186" s="199">
        <f>IF(N186="sníž. přenesená",J186,0)</f>
        <v>0</v>
      </c>
      <c r="BI186" s="199">
        <f>IF(N186="nulová",J186,0)</f>
        <v>0</v>
      </c>
      <c r="BJ186" s="15" t="s">
        <v>144</v>
      </c>
      <c r="BK186" s="199">
        <f>ROUND(I186*H186,2)</f>
        <v>0</v>
      </c>
      <c r="BL186" s="15" t="s">
        <v>211</v>
      </c>
      <c r="BM186" s="198" t="s">
        <v>361</v>
      </c>
    </row>
    <row r="187" spans="1:65" s="2" customFormat="1" ht="146.25">
      <c r="A187" s="32"/>
      <c r="B187" s="33"/>
      <c r="C187" s="34"/>
      <c r="D187" s="200" t="s">
        <v>154</v>
      </c>
      <c r="E187" s="34"/>
      <c r="F187" s="201" t="s">
        <v>362</v>
      </c>
      <c r="G187" s="34"/>
      <c r="H187" s="34"/>
      <c r="I187" s="106"/>
      <c r="J187" s="34"/>
      <c r="K187" s="34"/>
      <c r="L187" s="37"/>
      <c r="M187" s="202"/>
      <c r="N187" s="203"/>
      <c r="O187" s="62"/>
      <c r="P187" s="62"/>
      <c r="Q187" s="62"/>
      <c r="R187" s="62"/>
      <c r="S187" s="62"/>
      <c r="T187" s="63"/>
      <c r="U187" s="32"/>
      <c r="V187" s="32"/>
      <c r="W187" s="32"/>
      <c r="X187" s="32"/>
      <c r="Y187" s="32"/>
      <c r="Z187" s="32"/>
      <c r="AA187" s="32"/>
      <c r="AB187" s="32"/>
      <c r="AC187" s="32"/>
      <c r="AD187" s="32"/>
      <c r="AE187" s="32"/>
      <c r="AT187" s="15" t="s">
        <v>154</v>
      </c>
      <c r="AU187" s="15" t="s">
        <v>144</v>
      </c>
    </row>
    <row r="188" spans="1:65" s="2" customFormat="1" ht="16.5" customHeight="1">
      <c r="A188" s="32"/>
      <c r="B188" s="33"/>
      <c r="C188" s="204" t="s">
        <v>363</v>
      </c>
      <c r="D188" s="204" t="s">
        <v>179</v>
      </c>
      <c r="E188" s="205" t="s">
        <v>364</v>
      </c>
      <c r="F188" s="206" t="s">
        <v>365</v>
      </c>
      <c r="G188" s="207" t="s">
        <v>214</v>
      </c>
      <c r="H188" s="208">
        <v>30</v>
      </c>
      <c r="I188" s="209"/>
      <c r="J188" s="210">
        <f>ROUND(I188*H188,2)</f>
        <v>0</v>
      </c>
      <c r="K188" s="211"/>
      <c r="L188" s="212"/>
      <c r="M188" s="213" t="s">
        <v>19</v>
      </c>
      <c r="N188" s="214" t="s">
        <v>45</v>
      </c>
      <c r="O188" s="62"/>
      <c r="P188" s="196">
        <f>O188*H188</f>
        <v>0</v>
      </c>
      <c r="Q188" s="196">
        <v>1.2999999999999999E-4</v>
      </c>
      <c r="R188" s="196">
        <f>Q188*H188</f>
        <v>3.8999999999999998E-3</v>
      </c>
      <c r="S188" s="196">
        <v>0</v>
      </c>
      <c r="T188" s="197">
        <f>S188*H188</f>
        <v>0</v>
      </c>
      <c r="U188" s="32"/>
      <c r="V188" s="32"/>
      <c r="W188" s="32"/>
      <c r="X188" s="32"/>
      <c r="Y188" s="32"/>
      <c r="Z188" s="32"/>
      <c r="AA188" s="32"/>
      <c r="AB188" s="32"/>
      <c r="AC188" s="32"/>
      <c r="AD188" s="32"/>
      <c r="AE188" s="32"/>
      <c r="AR188" s="198" t="s">
        <v>293</v>
      </c>
      <c r="AT188" s="198" t="s">
        <v>179</v>
      </c>
      <c r="AU188" s="198" t="s">
        <v>144</v>
      </c>
      <c r="AY188" s="15" t="s">
        <v>136</v>
      </c>
      <c r="BE188" s="199">
        <f>IF(N188="základní",J188,0)</f>
        <v>0</v>
      </c>
      <c r="BF188" s="199">
        <f>IF(N188="snížená",J188,0)</f>
        <v>0</v>
      </c>
      <c r="BG188" s="199">
        <f>IF(N188="zákl. přenesená",J188,0)</f>
        <v>0</v>
      </c>
      <c r="BH188" s="199">
        <f>IF(N188="sníž. přenesená",J188,0)</f>
        <v>0</v>
      </c>
      <c r="BI188" s="199">
        <f>IF(N188="nulová",J188,0)</f>
        <v>0</v>
      </c>
      <c r="BJ188" s="15" t="s">
        <v>144</v>
      </c>
      <c r="BK188" s="199">
        <f>ROUND(I188*H188,2)</f>
        <v>0</v>
      </c>
      <c r="BL188" s="15" t="s">
        <v>211</v>
      </c>
      <c r="BM188" s="198" t="s">
        <v>366</v>
      </c>
    </row>
    <row r="189" spans="1:65" s="2" customFormat="1" ht="24" customHeight="1">
      <c r="A189" s="32"/>
      <c r="B189" s="33"/>
      <c r="C189" s="186" t="s">
        <v>367</v>
      </c>
      <c r="D189" s="186" t="s">
        <v>139</v>
      </c>
      <c r="E189" s="187" t="s">
        <v>368</v>
      </c>
      <c r="F189" s="188" t="s">
        <v>369</v>
      </c>
      <c r="G189" s="189" t="s">
        <v>370</v>
      </c>
      <c r="H189" s="190">
        <v>1</v>
      </c>
      <c r="I189" s="191"/>
      <c r="J189" s="192">
        <f>ROUND(I189*H189,2)</f>
        <v>0</v>
      </c>
      <c r="K189" s="193"/>
      <c r="L189" s="37"/>
      <c r="M189" s="194" t="s">
        <v>19</v>
      </c>
      <c r="N189" s="195" t="s">
        <v>45</v>
      </c>
      <c r="O189" s="62"/>
      <c r="P189" s="196">
        <f>O189*H189</f>
        <v>0</v>
      </c>
      <c r="Q189" s="196">
        <v>0</v>
      </c>
      <c r="R189" s="196">
        <f>Q189*H189</f>
        <v>0</v>
      </c>
      <c r="S189" s="196">
        <v>0</v>
      </c>
      <c r="T189" s="197">
        <f>S189*H189</f>
        <v>0</v>
      </c>
      <c r="U189" s="32"/>
      <c r="V189" s="32"/>
      <c r="W189" s="32"/>
      <c r="X189" s="32"/>
      <c r="Y189" s="32"/>
      <c r="Z189" s="32"/>
      <c r="AA189" s="32"/>
      <c r="AB189" s="32"/>
      <c r="AC189" s="32"/>
      <c r="AD189" s="32"/>
      <c r="AE189" s="32"/>
      <c r="AR189" s="198" t="s">
        <v>211</v>
      </c>
      <c r="AT189" s="198" t="s">
        <v>139</v>
      </c>
      <c r="AU189" s="198" t="s">
        <v>144</v>
      </c>
      <c r="AY189" s="15" t="s">
        <v>136</v>
      </c>
      <c r="BE189" s="199">
        <f>IF(N189="základní",J189,0)</f>
        <v>0</v>
      </c>
      <c r="BF189" s="199">
        <f>IF(N189="snížená",J189,0)</f>
        <v>0</v>
      </c>
      <c r="BG189" s="199">
        <f>IF(N189="zákl. přenesená",J189,0)</f>
        <v>0</v>
      </c>
      <c r="BH189" s="199">
        <f>IF(N189="sníž. přenesená",J189,0)</f>
        <v>0</v>
      </c>
      <c r="BI189" s="199">
        <f>IF(N189="nulová",J189,0)</f>
        <v>0</v>
      </c>
      <c r="BJ189" s="15" t="s">
        <v>144</v>
      </c>
      <c r="BK189" s="199">
        <f>ROUND(I189*H189,2)</f>
        <v>0</v>
      </c>
      <c r="BL189" s="15" t="s">
        <v>211</v>
      </c>
      <c r="BM189" s="198" t="s">
        <v>371</v>
      </c>
    </row>
    <row r="190" spans="1:65" s="2" customFormat="1" ht="48.75">
      <c r="A190" s="32"/>
      <c r="B190" s="33"/>
      <c r="C190" s="34"/>
      <c r="D190" s="200" t="s">
        <v>154</v>
      </c>
      <c r="E190" s="34"/>
      <c r="F190" s="201" t="s">
        <v>372</v>
      </c>
      <c r="G190" s="34"/>
      <c r="H190" s="34"/>
      <c r="I190" s="106"/>
      <c r="J190" s="34"/>
      <c r="K190" s="34"/>
      <c r="L190" s="37"/>
      <c r="M190" s="202"/>
      <c r="N190" s="203"/>
      <c r="O190" s="62"/>
      <c r="P190" s="62"/>
      <c r="Q190" s="62"/>
      <c r="R190" s="62"/>
      <c r="S190" s="62"/>
      <c r="T190" s="63"/>
      <c r="U190" s="32"/>
      <c r="V190" s="32"/>
      <c r="W190" s="32"/>
      <c r="X190" s="32"/>
      <c r="Y190" s="32"/>
      <c r="Z190" s="32"/>
      <c r="AA190" s="32"/>
      <c r="AB190" s="32"/>
      <c r="AC190" s="32"/>
      <c r="AD190" s="32"/>
      <c r="AE190" s="32"/>
      <c r="AT190" s="15" t="s">
        <v>154</v>
      </c>
      <c r="AU190" s="15" t="s">
        <v>144</v>
      </c>
    </row>
    <row r="191" spans="1:65" s="2" customFormat="1" ht="48" customHeight="1">
      <c r="A191" s="32"/>
      <c r="B191" s="33"/>
      <c r="C191" s="186" t="s">
        <v>373</v>
      </c>
      <c r="D191" s="186" t="s">
        <v>139</v>
      </c>
      <c r="E191" s="187" t="s">
        <v>374</v>
      </c>
      <c r="F191" s="188" t="s">
        <v>375</v>
      </c>
      <c r="G191" s="189" t="s">
        <v>214</v>
      </c>
      <c r="H191" s="190">
        <v>10</v>
      </c>
      <c r="I191" s="191"/>
      <c r="J191" s="192">
        <f>ROUND(I191*H191,2)</f>
        <v>0</v>
      </c>
      <c r="K191" s="193"/>
      <c r="L191" s="37"/>
      <c r="M191" s="194" t="s">
        <v>19</v>
      </c>
      <c r="N191" s="195" t="s">
        <v>45</v>
      </c>
      <c r="O191" s="62"/>
      <c r="P191" s="196">
        <f>O191*H191</f>
        <v>0</v>
      </c>
      <c r="Q191" s="196">
        <v>5.0000000000000002E-5</v>
      </c>
      <c r="R191" s="196">
        <f>Q191*H191</f>
        <v>5.0000000000000001E-4</v>
      </c>
      <c r="S191" s="196">
        <v>0</v>
      </c>
      <c r="T191" s="197">
        <f>S191*H191</f>
        <v>0</v>
      </c>
      <c r="U191" s="32"/>
      <c r="V191" s="32"/>
      <c r="W191" s="32"/>
      <c r="X191" s="32"/>
      <c r="Y191" s="32"/>
      <c r="Z191" s="32"/>
      <c r="AA191" s="32"/>
      <c r="AB191" s="32"/>
      <c r="AC191" s="32"/>
      <c r="AD191" s="32"/>
      <c r="AE191" s="32"/>
      <c r="AR191" s="198" t="s">
        <v>211</v>
      </c>
      <c r="AT191" s="198" t="s">
        <v>139</v>
      </c>
      <c r="AU191" s="198" t="s">
        <v>144</v>
      </c>
      <c r="AY191" s="15" t="s">
        <v>136</v>
      </c>
      <c r="BE191" s="199">
        <f>IF(N191="základní",J191,0)</f>
        <v>0</v>
      </c>
      <c r="BF191" s="199">
        <f>IF(N191="snížená",J191,0)</f>
        <v>0</v>
      </c>
      <c r="BG191" s="199">
        <f>IF(N191="zákl. přenesená",J191,0)</f>
        <v>0</v>
      </c>
      <c r="BH191" s="199">
        <f>IF(N191="sníž. přenesená",J191,0)</f>
        <v>0</v>
      </c>
      <c r="BI191" s="199">
        <f>IF(N191="nulová",J191,0)</f>
        <v>0</v>
      </c>
      <c r="BJ191" s="15" t="s">
        <v>144</v>
      </c>
      <c r="BK191" s="199">
        <f>ROUND(I191*H191,2)</f>
        <v>0</v>
      </c>
      <c r="BL191" s="15" t="s">
        <v>211</v>
      </c>
      <c r="BM191" s="198" t="s">
        <v>376</v>
      </c>
    </row>
    <row r="192" spans="1:65" s="2" customFormat="1" ht="39">
      <c r="A192" s="32"/>
      <c r="B192" s="33"/>
      <c r="C192" s="34"/>
      <c r="D192" s="200" t="s">
        <v>154</v>
      </c>
      <c r="E192" s="34"/>
      <c r="F192" s="201" t="s">
        <v>377</v>
      </c>
      <c r="G192" s="34"/>
      <c r="H192" s="34"/>
      <c r="I192" s="106"/>
      <c r="J192" s="34"/>
      <c r="K192" s="34"/>
      <c r="L192" s="37"/>
      <c r="M192" s="202"/>
      <c r="N192" s="203"/>
      <c r="O192" s="62"/>
      <c r="P192" s="62"/>
      <c r="Q192" s="62"/>
      <c r="R192" s="62"/>
      <c r="S192" s="62"/>
      <c r="T192" s="63"/>
      <c r="U192" s="32"/>
      <c r="V192" s="32"/>
      <c r="W192" s="32"/>
      <c r="X192" s="32"/>
      <c r="Y192" s="32"/>
      <c r="Z192" s="32"/>
      <c r="AA192" s="32"/>
      <c r="AB192" s="32"/>
      <c r="AC192" s="32"/>
      <c r="AD192" s="32"/>
      <c r="AE192" s="32"/>
      <c r="AT192" s="15" t="s">
        <v>154</v>
      </c>
      <c r="AU192" s="15" t="s">
        <v>144</v>
      </c>
    </row>
    <row r="193" spans="1:65" s="2" customFormat="1" ht="48" customHeight="1">
      <c r="A193" s="32"/>
      <c r="B193" s="33"/>
      <c r="C193" s="186" t="s">
        <v>378</v>
      </c>
      <c r="D193" s="186" t="s">
        <v>139</v>
      </c>
      <c r="E193" s="187" t="s">
        <v>379</v>
      </c>
      <c r="F193" s="188" t="s">
        <v>380</v>
      </c>
      <c r="G193" s="189" t="s">
        <v>214</v>
      </c>
      <c r="H193" s="190">
        <v>10</v>
      </c>
      <c r="I193" s="191"/>
      <c r="J193" s="192">
        <f>ROUND(I193*H193,2)</f>
        <v>0</v>
      </c>
      <c r="K193" s="193"/>
      <c r="L193" s="37"/>
      <c r="M193" s="194" t="s">
        <v>19</v>
      </c>
      <c r="N193" s="195" t="s">
        <v>45</v>
      </c>
      <c r="O193" s="62"/>
      <c r="P193" s="196">
        <f>O193*H193</f>
        <v>0</v>
      </c>
      <c r="Q193" s="196">
        <v>6.9999999999999994E-5</v>
      </c>
      <c r="R193" s="196">
        <f>Q193*H193</f>
        <v>6.9999999999999988E-4</v>
      </c>
      <c r="S193" s="196">
        <v>0</v>
      </c>
      <c r="T193" s="197">
        <f>S193*H193</f>
        <v>0</v>
      </c>
      <c r="U193" s="32"/>
      <c r="V193" s="32"/>
      <c r="W193" s="32"/>
      <c r="X193" s="32"/>
      <c r="Y193" s="32"/>
      <c r="Z193" s="32"/>
      <c r="AA193" s="32"/>
      <c r="AB193" s="32"/>
      <c r="AC193" s="32"/>
      <c r="AD193" s="32"/>
      <c r="AE193" s="32"/>
      <c r="AR193" s="198" t="s">
        <v>211</v>
      </c>
      <c r="AT193" s="198" t="s">
        <v>139</v>
      </c>
      <c r="AU193" s="198" t="s">
        <v>144</v>
      </c>
      <c r="AY193" s="15" t="s">
        <v>136</v>
      </c>
      <c r="BE193" s="199">
        <f>IF(N193="základní",J193,0)</f>
        <v>0</v>
      </c>
      <c r="BF193" s="199">
        <f>IF(N193="snížená",J193,0)</f>
        <v>0</v>
      </c>
      <c r="BG193" s="199">
        <f>IF(N193="zákl. přenesená",J193,0)</f>
        <v>0</v>
      </c>
      <c r="BH193" s="199">
        <f>IF(N193="sníž. přenesená",J193,0)</f>
        <v>0</v>
      </c>
      <c r="BI193" s="199">
        <f>IF(N193="nulová",J193,0)</f>
        <v>0</v>
      </c>
      <c r="BJ193" s="15" t="s">
        <v>144</v>
      </c>
      <c r="BK193" s="199">
        <f>ROUND(I193*H193,2)</f>
        <v>0</v>
      </c>
      <c r="BL193" s="15" t="s">
        <v>211</v>
      </c>
      <c r="BM193" s="198" t="s">
        <v>381</v>
      </c>
    </row>
    <row r="194" spans="1:65" s="2" customFormat="1" ht="39">
      <c r="A194" s="32"/>
      <c r="B194" s="33"/>
      <c r="C194" s="34"/>
      <c r="D194" s="200" t="s">
        <v>154</v>
      </c>
      <c r="E194" s="34"/>
      <c r="F194" s="201" t="s">
        <v>377</v>
      </c>
      <c r="G194" s="34"/>
      <c r="H194" s="34"/>
      <c r="I194" s="106"/>
      <c r="J194" s="34"/>
      <c r="K194" s="34"/>
      <c r="L194" s="37"/>
      <c r="M194" s="202"/>
      <c r="N194" s="203"/>
      <c r="O194" s="62"/>
      <c r="P194" s="62"/>
      <c r="Q194" s="62"/>
      <c r="R194" s="62"/>
      <c r="S194" s="62"/>
      <c r="T194" s="63"/>
      <c r="U194" s="32"/>
      <c r="V194" s="32"/>
      <c r="W194" s="32"/>
      <c r="X194" s="32"/>
      <c r="Y194" s="32"/>
      <c r="Z194" s="32"/>
      <c r="AA194" s="32"/>
      <c r="AB194" s="32"/>
      <c r="AC194" s="32"/>
      <c r="AD194" s="32"/>
      <c r="AE194" s="32"/>
      <c r="AT194" s="15" t="s">
        <v>154</v>
      </c>
      <c r="AU194" s="15" t="s">
        <v>144</v>
      </c>
    </row>
    <row r="195" spans="1:65" s="2" customFormat="1" ht="24" customHeight="1">
      <c r="A195" s="32"/>
      <c r="B195" s="33"/>
      <c r="C195" s="186" t="s">
        <v>382</v>
      </c>
      <c r="D195" s="186" t="s">
        <v>139</v>
      </c>
      <c r="E195" s="187" t="s">
        <v>383</v>
      </c>
      <c r="F195" s="188" t="s">
        <v>384</v>
      </c>
      <c r="G195" s="189" t="s">
        <v>162</v>
      </c>
      <c r="H195" s="190">
        <v>7</v>
      </c>
      <c r="I195" s="191"/>
      <c r="J195" s="192">
        <f>ROUND(I195*H195,2)</f>
        <v>0</v>
      </c>
      <c r="K195" s="193"/>
      <c r="L195" s="37"/>
      <c r="M195" s="194" t="s">
        <v>19</v>
      </c>
      <c r="N195" s="195" t="s">
        <v>45</v>
      </c>
      <c r="O195" s="62"/>
      <c r="P195" s="196">
        <f>O195*H195</f>
        <v>0</v>
      </c>
      <c r="Q195" s="196">
        <v>0</v>
      </c>
      <c r="R195" s="196">
        <f>Q195*H195</f>
        <v>0</v>
      </c>
      <c r="S195" s="196">
        <v>0</v>
      </c>
      <c r="T195" s="197">
        <f>S195*H195</f>
        <v>0</v>
      </c>
      <c r="U195" s="32"/>
      <c r="V195" s="32"/>
      <c r="W195" s="32"/>
      <c r="X195" s="32"/>
      <c r="Y195" s="32"/>
      <c r="Z195" s="32"/>
      <c r="AA195" s="32"/>
      <c r="AB195" s="32"/>
      <c r="AC195" s="32"/>
      <c r="AD195" s="32"/>
      <c r="AE195" s="32"/>
      <c r="AR195" s="198" t="s">
        <v>211</v>
      </c>
      <c r="AT195" s="198" t="s">
        <v>139</v>
      </c>
      <c r="AU195" s="198" t="s">
        <v>144</v>
      </c>
      <c r="AY195" s="15" t="s">
        <v>136</v>
      </c>
      <c r="BE195" s="199">
        <f>IF(N195="základní",J195,0)</f>
        <v>0</v>
      </c>
      <c r="BF195" s="199">
        <f>IF(N195="snížená",J195,0)</f>
        <v>0</v>
      </c>
      <c r="BG195" s="199">
        <f>IF(N195="zákl. přenesená",J195,0)</f>
        <v>0</v>
      </c>
      <c r="BH195" s="199">
        <f>IF(N195="sníž. přenesená",J195,0)</f>
        <v>0</v>
      </c>
      <c r="BI195" s="199">
        <f>IF(N195="nulová",J195,0)</f>
        <v>0</v>
      </c>
      <c r="BJ195" s="15" t="s">
        <v>144</v>
      </c>
      <c r="BK195" s="199">
        <f>ROUND(I195*H195,2)</f>
        <v>0</v>
      </c>
      <c r="BL195" s="15" t="s">
        <v>211</v>
      </c>
      <c r="BM195" s="198" t="s">
        <v>385</v>
      </c>
    </row>
    <row r="196" spans="1:65" s="2" customFormat="1" ht="68.25">
      <c r="A196" s="32"/>
      <c r="B196" s="33"/>
      <c r="C196" s="34"/>
      <c r="D196" s="200" t="s">
        <v>154</v>
      </c>
      <c r="E196" s="34"/>
      <c r="F196" s="201" t="s">
        <v>386</v>
      </c>
      <c r="G196" s="34"/>
      <c r="H196" s="34"/>
      <c r="I196" s="106"/>
      <c r="J196" s="34"/>
      <c r="K196" s="34"/>
      <c r="L196" s="37"/>
      <c r="M196" s="202"/>
      <c r="N196" s="203"/>
      <c r="O196" s="62"/>
      <c r="P196" s="62"/>
      <c r="Q196" s="62"/>
      <c r="R196" s="62"/>
      <c r="S196" s="62"/>
      <c r="T196" s="63"/>
      <c r="U196" s="32"/>
      <c r="V196" s="32"/>
      <c r="W196" s="32"/>
      <c r="X196" s="32"/>
      <c r="Y196" s="32"/>
      <c r="Z196" s="32"/>
      <c r="AA196" s="32"/>
      <c r="AB196" s="32"/>
      <c r="AC196" s="32"/>
      <c r="AD196" s="32"/>
      <c r="AE196" s="32"/>
      <c r="AT196" s="15" t="s">
        <v>154</v>
      </c>
      <c r="AU196" s="15" t="s">
        <v>144</v>
      </c>
    </row>
    <row r="197" spans="1:65" s="2" customFormat="1" ht="24" customHeight="1">
      <c r="A197" s="32"/>
      <c r="B197" s="33"/>
      <c r="C197" s="186" t="s">
        <v>387</v>
      </c>
      <c r="D197" s="186" t="s">
        <v>139</v>
      </c>
      <c r="E197" s="187" t="s">
        <v>388</v>
      </c>
      <c r="F197" s="188" t="s">
        <v>389</v>
      </c>
      <c r="G197" s="189" t="s">
        <v>162</v>
      </c>
      <c r="H197" s="190">
        <v>3</v>
      </c>
      <c r="I197" s="191"/>
      <c r="J197" s="192">
        <f>ROUND(I197*H197,2)</f>
        <v>0</v>
      </c>
      <c r="K197" s="193"/>
      <c r="L197" s="37"/>
      <c r="M197" s="194" t="s">
        <v>19</v>
      </c>
      <c r="N197" s="195" t="s">
        <v>45</v>
      </c>
      <c r="O197" s="62"/>
      <c r="P197" s="196">
        <f>O197*H197</f>
        <v>0</v>
      </c>
      <c r="Q197" s="196">
        <v>0</v>
      </c>
      <c r="R197" s="196">
        <f>Q197*H197</f>
        <v>0</v>
      </c>
      <c r="S197" s="196">
        <v>0</v>
      </c>
      <c r="T197" s="197">
        <f>S197*H197</f>
        <v>0</v>
      </c>
      <c r="U197" s="32"/>
      <c r="V197" s="32"/>
      <c r="W197" s="32"/>
      <c r="X197" s="32"/>
      <c r="Y197" s="32"/>
      <c r="Z197" s="32"/>
      <c r="AA197" s="32"/>
      <c r="AB197" s="32"/>
      <c r="AC197" s="32"/>
      <c r="AD197" s="32"/>
      <c r="AE197" s="32"/>
      <c r="AR197" s="198" t="s">
        <v>211</v>
      </c>
      <c r="AT197" s="198" t="s">
        <v>139</v>
      </c>
      <c r="AU197" s="198" t="s">
        <v>144</v>
      </c>
      <c r="AY197" s="15" t="s">
        <v>136</v>
      </c>
      <c r="BE197" s="199">
        <f>IF(N197="základní",J197,0)</f>
        <v>0</v>
      </c>
      <c r="BF197" s="199">
        <f>IF(N197="snížená",J197,0)</f>
        <v>0</v>
      </c>
      <c r="BG197" s="199">
        <f>IF(N197="zákl. přenesená",J197,0)</f>
        <v>0</v>
      </c>
      <c r="BH197" s="199">
        <f>IF(N197="sníž. přenesená",J197,0)</f>
        <v>0</v>
      </c>
      <c r="BI197" s="199">
        <f>IF(N197="nulová",J197,0)</f>
        <v>0</v>
      </c>
      <c r="BJ197" s="15" t="s">
        <v>144</v>
      </c>
      <c r="BK197" s="199">
        <f>ROUND(I197*H197,2)</f>
        <v>0</v>
      </c>
      <c r="BL197" s="15" t="s">
        <v>211</v>
      </c>
      <c r="BM197" s="198" t="s">
        <v>390</v>
      </c>
    </row>
    <row r="198" spans="1:65" s="2" customFormat="1" ht="117">
      <c r="A198" s="32"/>
      <c r="B198" s="33"/>
      <c r="C198" s="34"/>
      <c r="D198" s="200" t="s">
        <v>154</v>
      </c>
      <c r="E198" s="34"/>
      <c r="F198" s="201" t="s">
        <v>391</v>
      </c>
      <c r="G198" s="34"/>
      <c r="H198" s="34"/>
      <c r="I198" s="106"/>
      <c r="J198" s="34"/>
      <c r="K198" s="34"/>
      <c r="L198" s="37"/>
      <c r="M198" s="202"/>
      <c r="N198" s="203"/>
      <c r="O198" s="62"/>
      <c r="P198" s="62"/>
      <c r="Q198" s="62"/>
      <c r="R198" s="62"/>
      <c r="S198" s="62"/>
      <c r="T198" s="63"/>
      <c r="U198" s="32"/>
      <c r="V198" s="32"/>
      <c r="W198" s="32"/>
      <c r="X198" s="32"/>
      <c r="Y198" s="32"/>
      <c r="Z198" s="32"/>
      <c r="AA198" s="32"/>
      <c r="AB198" s="32"/>
      <c r="AC198" s="32"/>
      <c r="AD198" s="32"/>
      <c r="AE198" s="32"/>
      <c r="AT198" s="15" t="s">
        <v>154</v>
      </c>
      <c r="AU198" s="15" t="s">
        <v>144</v>
      </c>
    </row>
    <row r="199" spans="1:65" s="2" customFormat="1" ht="36" customHeight="1">
      <c r="A199" s="32"/>
      <c r="B199" s="33"/>
      <c r="C199" s="186" t="s">
        <v>392</v>
      </c>
      <c r="D199" s="186" t="s">
        <v>139</v>
      </c>
      <c r="E199" s="187" t="s">
        <v>393</v>
      </c>
      <c r="F199" s="188" t="s">
        <v>394</v>
      </c>
      <c r="G199" s="189" t="s">
        <v>162</v>
      </c>
      <c r="H199" s="190">
        <v>7</v>
      </c>
      <c r="I199" s="191"/>
      <c r="J199" s="192">
        <f>ROUND(I199*H199,2)</f>
        <v>0</v>
      </c>
      <c r="K199" s="193"/>
      <c r="L199" s="37"/>
      <c r="M199" s="194" t="s">
        <v>19</v>
      </c>
      <c r="N199" s="195" t="s">
        <v>45</v>
      </c>
      <c r="O199" s="62"/>
      <c r="P199" s="196">
        <f>O199*H199</f>
        <v>0</v>
      </c>
      <c r="Q199" s="196">
        <v>6.9999999999999994E-5</v>
      </c>
      <c r="R199" s="196">
        <f>Q199*H199</f>
        <v>4.8999999999999998E-4</v>
      </c>
      <c r="S199" s="196">
        <v>0</v>
      </c>
      <c r="T199" s="197">
        <f>S199*H199</f>
        <v>0</v>
      </c>
      <c r="U199" s="32"/>
      <c r="V199" s="32"/>
      <c r="W199" s="32"/>
      <c r="X199" s="32"/>
      <c r="Y199" s="32"/>
      <c r="Z199" s="32"/>
      <c r="AA199" s="32"/>
      <c r="AB199" s="32"/>
      <c r="AC199" s="32"/>
      <c r="AD199" s="32"/>
      <c r="AE199" s="32"/>
      <c r="AR199" s="198" t="s">
        <v>211</v>
      </c>
      <c r="AT199" s="198" t="s">
        <v>139</v>
      </c>
      <c r="AU199" s="198" t="s">
        <v>144</v>
      </c>
      <c r="AY199" s="15" t="s">
        <v>136</v>
      </c>
      <c r="BE199" s="199">
        <f>IF(N199="základní",J199,0)</f>
        <v>0</v>
      </c>
      <c r="BF199" s="199">
        <f>IF(N199="snížená",J199,0)</f>
        <v>0</v>
      </c>
      <c r="BG199" s="199">
        <f>IF(N199="zákl. přenesená",J199,0)</f>
        <v>0</v>
      </c>
      <c r="BH199" s="199">
        <f>IF(N199="sníž. přenesená",J199,0)</f>
        <v>0</v>
      </c>
      <c r="BI199" s="199">
        <f>IF(N199="nulová",J199,0)</f>
        <v>0</v>
      </c>
      <c r="BJ199" s="15" t="s">
        <v>144</v>
      </c>
      <c r="BK199" s="199">
        <f>ROUND(I199*H199,2)</f>
        <v>0</v>
      </c>
      <c r="BL199" s="15" t="s">
        <v>211</v>
      </c>
      <c r="BM199" s="198" t="s">
        <v>395</v>
      </c>
    </row>
    <row r="200" spans="1:65" s="2" customFormat="1" ht="48.75">
      <c r="A200" s="32"/>
      <c r="B200" s="33"/>
      <c r="C200" s="34"/>
      <c r="D200" s="200" t="s">
        <v>154</v>
      </c>
      <c r="E200" s="34"/>
      <c r="F200" s="201" t="s">
        <v>396</v>
      </c>
      <c r="G200" s="34"/>
      <c r="H200" s="34"/>
      <c r="I200" s="106"/>
      <c r="J200" s="34"/>
      <c r="K200" s="34"/>
      <c r="L200" s="37"/>
      <c r="M200" s="202"/>
      <c r="N200" s="203"/>
      <c r="O200" s="62"/>
      <c r="P200" s="62"/>
      <c r="Q200" s="62"/>
      <c r="R200" s="62"/>
      <c r="S200" s="62"/>
      <c r="T200" s="63"/>
      <c r="U200" s="32"/>
      <c r="V200" s="32"/>
      <c r="W200" s="32"/>
      <c r="X200" s="32"/>
      <c r="Y200" s="32"/>
      <c r="Z200" s="32"/>
      <c r="AA200" s="32"/>
      <c r="AB200" s="32"/>
      <c r="AC200" s="32"/>
      <c r="AD200" s="32"/>
      <c r="AE200" s="32"/>
      <c r="AT200" s="15" t="s">
        <v>154</v>
      </c>
      <c r="AU200" s="15" t="s">
        <v>144</v>
      </c>
    </row>
    <row r="201" spans="1:65" s="2" customFormat="1" ht="24" customHeight="1">
      <c r="A201" s="32"/>
      <c r="B201" s="33"/>
      <c r="C201" s="186" t="s">
        <v>397</v>
      </c>
      <c r="D201" s="186" t="s">
        <v>139</v>
      </c>
      <c r="E201" s="187" t="s">
        <v>398</v>
      </c>
      <c r="F201" s="188" t="s">
        <v>399</v>
      </c>
      <c r="G201" s="189" t="s">
        <v>162</v>
      </c>
      <c r="H201" s="190">
        <v>2</v>
      </c>
      <c r="I201" s="191"/>
      <c r="J201" s="192">
        <f>ROUND(I201*H201,2)</f>
        <v>0</v>
      </c>
      <c r="K201" s="193"/>
      <c r="L201" s="37"/>
      <c r="M201" s="194" t="s">
        <v>19</v>
      </c>
      <c r="N201" s="195" t="s">
        <v>45</v>
      </c>
      <c r="O201" s="62"/>
      <c r="P201" s="196">
        <f>O201*H201</f>
        <v>0</v>
      </c>
      <c r="Q201" s="196">
        <v>1.3999999999999999E-4</v>
      </c>
      <c r="R201" s="196">
        <f>Q201*H201</f>
        <v>2.7999999999999998E-4</v>
      </c>
      <c r="S201" s="196">
        <v>0</v>
      </c>
      <c r="T201" s="197">
        <f>S201*H201</f>
        <v>0</v>
      </c>
      <c r="U201" s="32"/>
      <c r="V201" s="32"/>
      <c r="W201" s="32"/>
      <c r="X201" s="32"/>
      <c r="Y201" s="32"/>
      <c r="Z201" s="32"/>
      <c r="AA201" s="32"/>
      <c r="AB201" s="32"/>
      <c r="AC201" s="32"/>
      <c r="AD201" s="32"/>
      <c r="AE201" s="32"/>
      <c r="AR201" s="198" t="s">
        <v>211</v>
      </c>
      <c r="AT201" s="198" t="s">
        <v>139</v>
      </c>
      <c r="AU201" s="198" t="s">
        <v>144</v>
      </c>
      <c r="AY201" s="15" t="s">
        <v>136</v>
      </c>
      <c r="BE201" s="199">
        <f>IF(N201="základní",J201,0)</f>
        <v>0</v>
      </c>
      <c r="BF201" s="199">
        <f>IF(N201="snížená",J201,0)</f>
        <v>0</v>
      </c>
      <c r="BG201" s="199">
        <f>IF(N201="zákl. přenesená",J201,0)</f>
        <v>0</v>
      </c>
      <c r="BH201" s="199">
        <f>IF(N201="sníž. přenesená",J201,0)</f>
        <v>0</v>
      </c>
      <c r="BI201" s="199">
        <f>IF(N201="nulová",J201,0)</f>
        <v>0</v>
      </c>
      <c r="BJ201" s="15" t="s">
        <v>144</v>
      </c>
      <c r="BK201" s="199">
        <f>ROUND(I201*H201,2)</f>
        <v>0</v>
      </c>
      <c r="BL201" s="15" t="s">
        <v>211</v>
      </c>
      <c r="BM201" s="198" t="s">
        <v>400</v>
      </c>
    </row>
    <row r="202" spans="1:65" s="2" customFormat="1" ht="48.75">
      <c r="A202" s="32"/>
      <c r="B202" s="33"/>
      <c r="C202" s="34"/>
      <c r="D202" s="200" t="s">
        <v>154</v>
      </c>
      <c r="E202" s="34"/>
      <c r="F202" s="201" t="s">
        <v>396</v>
      </c>
      <c r="G202" s="34"/>
      <c r="H202" s="34"/>
      <c r="I202" s="106"/>
      <c r="J202" s="34"/>
      <c r="K202" s="34"/>
      <c r="L202" s="37"/>
      <c r="M202" s="202"/>
      <c r="N202" s="203"/>
      <c r="O202" s="62"/>
      <c r="P202" s="62"/>
      <c r="Q202" s="62"/>
      <c r="R202" s="62"/>
      <c r="S202" s="62"/>
      <c r="T202" s="63"/>
      <c r="U202" s="32"/>
      <c r="V202" s="32"/>
      <c r="W202" s="32"/>
      <c r="X202" s="32"/>
      <c r="Y202" s="32"/>
      <c r="Z202" s="32"/>
      <c r="AA202" s="32"/>
      <c r="AB202" s="32"/>
      <c r="AC202" s="32"/>
      <c r="AD202" s="32"/>
      <c r="AE202" s="32"/>
      <c r="AT202" s="15" t="s">
        <v>154</v>
      </c>
      <c r="AU202" s="15" t="s">
        <v>144</v>
      </c>
    </row>
    <row r="203" spans="1:65" s="2" customFormat="1" ht="24" customHeight="1">
      <c r="A203" s="32"/>
      <c r="B203" s="33"/>
      <c r="C203" s="186" t="s">
        <v>401</v>
      </c>
      <c r="D203" s="186" t="s">
        <v>139</v>
      </c>
      <c r="E203" s="187" t="s">
        <v>402</v>
      </c>
      <c r="F203" s="188" t="s">
        <v>403</v>
      </c>
      <c r="G203" s="189" t="s">
        <v>162</v>
      </c>
      <c r="H203" s="190">
        <v>2</v>
      </c>
      <c r="I203" s="191"/>
      <c r="J203" s="192">
        <f>ROUND(I203*H203,2)</f>
        <v>0</v>
      </c>
      <c r="K203" s="193"/>
      <c r="L203" s="37"/>
      <c r="M203" s="194" t="s">
        <v>19</v>
      </c>
      <c r="N203" s="195" t="s">
        <v>45</v>
      </c>
      <c r="O203" s="62"/>
      <c r="P203" s="196">
        <f>O203*H203</f>
        <v>0</v>
      </c>
      <c r="Q203" s="196">
        <v>7.5000000000000002E-4</v>
      </c>
      <c r="R203" s="196">
        <f>Q203*H203</f>
        <v>1.5E-3</v>
      </c>
      <c r="S203" s="196">
        <v>0</v>
      </c>
      <c r="T203" s="197">
        <f>S203*H203</f>
        <v>0</v>
      </c>
      <c r="U203" s="32"/>
      <c r="V203" s="32"/>
      <c r="W203" s="32"/>
      <c r="X203" s="32"/>
      <c r="Y203" s="32"/>
      <c r="Z203" s="32"/>
      <c r="AA203" s="32"/>
      <c r="AB203" s="32"/>
      <c r="AC203" s="32"/>
      <c r="AD203" s="32"/>
      <c r="AE203" s="32"/>
      <c r="AR203" s="198" t="s">
        <v>211</v>
      </c>
      <c r="AT203" s="198" t="s">
        <v>139</v>
      </c>
      <c r="AU203" s="198" t="s">
        <v>144</v>
      </c>
      <c r="AY203" s="15" t="s">
        <v>136</v>
      </c>
      <c r="BE203" s="199">
        <f>IF(N203="základní",J203,0)</f>
        <v>0</v>
      </c>
      <c r="BF203" s="199">
        <f>IF(N203="snížená",J203,0)</f>
        <v>0</v>
      </c>
      <c r="BG203" s="199">
        <f>IF(N203="zákl. přenesená",J203,0)</f>
        <v>0</v>
      </c>
      <c r="BH203" s="199">
        <f>IF(N203="sníž. přenesená",J203,0)</f>
        <v>0</v>
      </c>
      <c r="BI203" s="199">
        <f>IF(N203="nulová",J203,0)</f>
        <v>0</v>
      </c>
      <c r="BJ203" s="15" t="s">
        <v>144</v>
      </c>
      <c r="BK203" s="199">
        <f>ROUND(I203*H203,2)</f>
        <v>0</v>
      </c>
      <c r="BL203" s="15" t="s">
        <v>211</v>
      </c>
      <c r="BM203" s="198" t="s">
        <v>404</v>
      </c>
    </row>
    <row r="204" spans="1:65" s="2" customFormat="1" ht="36" customHeight="1">
      <c r="A204" s="32"/>
      <c r="B204" s="33"/>
      <c r="C204" s="186" t="s">
        <v>405</v>
      </c>
      <c r="D204" s="186" t="s">
        <v>139</v>
      </c>
      <c r="E204" s="187" t="s">
        <v>406</v>
      </c>
      <c r="F204" s="188" t="s">
        <v>407</v>
      </c>
      <c r="G204" s="189" t="s">
        <v>214</v>
      </c>
      <c r="H204" s="190">
        <v>10</v>
      </c>
      <c r="I204" s="191"/>
      <c r="J204" s="192">
        <f>ROUND(I204*H204,2)</f>
        <v>0</v>
      </c>
      <c r="K204" s="193"/>
      <c r="L204" s="37"/>
      <c r="M204" s="194" t="s">
        <v>19</v>
      </c>
      <c r="N204" s="195" t="s">
        <v>45</v>
      </c>
      <c r="O204" s="62"/>
      <c r="P204" s="196">
        <f>O204*H204</f>
        <v>0</v>
      </c>
      <c r="Q204" s="196">
        <v>4.0000000000000002E-4</v>
      </c>
      <c r="R204" s="196">
        <f>Q204*H204</f>
        <v>4.0000000000000001E-3</v>
      </c>
      <c r="S204" s="196">
        <v>0</v>
      </c>
      <c r="T204" s="197">
        <f>S204*H204</f>
        <v>0</v>
      </c>
      <c r="U204" s="32"/>
      <c r="V204" s="32"/>
      <c r="W204" s="32"/>
      <c r="X204" s="32"/>
      <c r="Y204" s="32"/>
      <c r="Z204" s="32"/>
      <c r="AA204" s="32"/>
      <c r="AB204" s="32"/>
      <c r="AC204" s="32"/>
      <c r="AD204" s="32"/>
      <c r="AE204" s="32"/>
      <c r="AR204" s="198" t="s">
        <v>211</v>
      </c>
      <c r="AT204" s="198" t="s">
        <v>139</v>
      </c>
      <c r="AU204" s="198" t="s">
        <v>144</v>
      </c>
      <c r="AY204" s="15" t="s">
        <v>136</v>
      </c>
      <c r="BE204" s="199">
        <f>IF(N204="základní",J204,0)</f>
        <v>0</v>
      </c>
      <c r="BF204" s="199">
        <f>IF(N204="snížená",J204,0)</f>
        <v>0</v>
      </c>
      <c r="BG204" s="199">
        <f>IF(N204="zákl. přenesená",J204,0)</f>
        <v>0</v>
      </c>
      <c r="BH204" s="199">
        <f>IF(N204="sníž. přenesená",J204,0)</f>
        <v>0</v>
      </c>
      <c r="BI204" s="199">
        <f>IF(N204="nulová",J204,0)</f>
        <v>0</v>
      </c>
      <c r="BJ204" s="15" t="s">
        <v>144</v>
      </c>
      <c r="BK204" s="199">
        <f>ROUND(I204*H204,2)</f>
        <v>0</v>
      </c>
      <c r="BL204" s="15" t="s">
        <v>211</v>
      </c>
      <c r="BM204" s="198" t="s">
        <v>408</v>
      </c>
    </row>
    <row r="205" spans="1:65" s="2" customFormat="1" ht="107.25">
      <c r="A205" s="32"/>
      <c r="B205" s="33"/>
      <c r="C205" s="34"/>
      <c r="D205" s="200" t="s">
        <v>154</v>
      </c>
      <c r="E205" s="34"/>
      <c r="F205" s="201" t="s">
        <v>409</v>
      </c>
      <c r="G205" s="34"/>
      <c r="H205" s="34"/>
      <c r="I205" s="106"/>
      <c r="J205" s="34"/>
      <c r="K205" s="34"/>
      <c r="L205" s="37"/>
      <c r="M205" s="202"/>
      <c r="N205" s="203"/>
      <c r="O205" s="62"/>
      <c r="P205" s="62"/>
      <c r="Q205" s="62"/>
      <c r="R205" s="62"/>
      <c r="S205" s="62"/>
      <c r="T205" s="63"/>
      <c r="U205" s="32"/>
      <c r="V205" s="32"/>
      <c r="W205" s="32"/>
      <c r="X205" s="32"/>
      <c r="Y205" s="32"/>
      <c r="Z205" s="32"/>
      <c r="AA205" s="32"/>
      <c r="AB205" s="32"/>
      <c r="AC205" s="32"/>
      <c r="AD205" s="32"/>
      <c r="AE205" s="32"/>
      <c r="AT205" s="15" t="s">
        <v>154</v>
      </c>
      <c r="AU205" s="15" t="s">
        <v>144</v>
      </c>
    </row>
    <row r="206" spans="1:65" s="2" customFormat="1" ht="36" customHeight="1">
      <c r="A206" s="32"/>
      <c r="B206" s="33"/>
      <c r="C206" s="186" t="s">
        <v>410</v>
      </c>
      <c r="D206" s="186" t="s">
        <v>139</v>
      </c>
      <c r="E206" s="187" t="s">
        <v>411</v>
      </c>
      <c r="F206" s="188" t="s">
        <v>412</v>
      </c>
      <c r="G206" s="189" t="s">
        <v>214</v>
      </c>
      <c r="H206" s="190">
        <v>20</v>
      </c>
      <c r="I206" s="191"/>
      <c r="J206" s="192">
        <f>ROUND(I206*H206,2)</f>
        <v>0</v>
      </c>
      <c r="K206" s="193"/>
      <c r="L206" s="37"/>
      <c r="M206" s="194" t="s">
        <v>19</v>
      </c>
      <c r="N206" s="195" t="s">
        <v>45</v>
      </c>
      <c r="O206" s="62"/>
      <c r="P206" s="196">
        <f>O206*H206</f>
        <v>0</v>
      </c>
      <c r="Q206" s="196">
        <v>1.9000000000000001E-4</v>
      </c>
      <c r="R206" s="196">
        <f>Q206*H206</f>
        <v>3.8000000000000004E-3</v>
      </c>
      <c r="S206" s="196">
        <v>0</v>
      </c>
      <c r="T206" s="197">
        <f>S206*H206</f>
        <v>0</v>
      </c>
      <c r="U206" s="32"/>
      <c r="V206" s="32"/>
      <c r="W206" s="32"/>
      <c r="X206" s="32"/>
      <c r="Y206" s="32"/>
      <c r="Z206" s="32"/>
      <c r="AA206" s="32"/>
      <c r="AB206" s="32"/>
      <c r="AC206" s="32"/>
      <c r="AD206" s="32"/>
      <c r="AE206" s="32"/>
      <c r="AR206" s="198" t="s">
        <v>211</v>
      </c>
      <c r="AT206" s="198" t="s">
        <v>139</v>
      </c>
      <c r="AU206" s="198" t="s">
        <v>144</v>
      </c>
      <c r="AY206" s="15" t="s">
        <v>136</v>
      </c>
      <c r="BE206" s="199">
        <f>IF(N206="základní",J206,0)</f>
        <v>0</v>
      </c>
      <c r="BF206" s="199">
        <f>IF(N206="snížená",J206,0)</f>
        <v>0</v>
      </c>
      <c r="BG206" s="199">
        <f>IF(N206="zákl. přenesená",J206,0)</f>
        <v>0</v>
      </c>
      <c r="BH206" s="199">
        <f>IF(N206="sníž. přenesená",J206,0)</f>
        <v>0</v>
      </c>
      <c r="BI206" s="199">
        <f>IF(N206="nulová",J206,0)</f>
        <v>0</v>
      </c>
      <c r="BJ206" s="15" t="s">
        <v>144</v>
      </c>
      <c r="BK206" s="199">
        <f>ROUND(I206*H206,2)</f>
        <v>0</v>
      </c>
      <c r="BL206" s="15" t="s">
        <v>211</v>
      </c>
      <c r="BM206" s="198" t="s">
        <v>413</v>
      </c>
    </row>
    <row r="207" spans="1:65" s="2" customFormat="1" ht="107.25">
      <c r="A207" s="32"/>
      <c r="B207" s="33"/>
      <c r="C207" s="34"/>
      <c r="D207" s="200" t="s">
        <v>154</v>
      </c>
      <c r="E207" s="34"/>
      <c r="F207" s="201" t="s">
        <v>409</v>
      </c>
      <c r="G207" s="34"/>
      <c r="H207" s="34"/>
      <c r="I207" s="106"/>
      <c r="J207" s="34"/>
      <c r="K207" s="34"/>
      <c r="L207" s="37"/>
      <c r="M207" s="202"/>
      <c r="N207" s="203"/>
      <c r="O207" s="62"/>
      <c r="P207" s="62"/>
      <c r="Q207" s="62"/>
      <c r="R207" s="62"/>
      <c r="S207" s="62"/>
      <c r="T207" s="63"/>
      <c r="U207" s="32"/>
      <c r="V207" s="32"/>
      <c r="W207" s="32"/>
      <c r="X207" s="32"/>
      <c r="Y207" s="32"/>
      <c r="Z207" s="32"/>
      <c r="AA207" s="32"/>
      <c r="AB207" s="32"/>
      <c r="AC207" s="32"/>
      <c r="AD207" s="32"/>
      <c r="AE207" s="32"/>
      <c r="AT207" s="15" t="s">
        <v>154</v>
      </c>
      <c r="AU207" s="15" t="s">
        <v>144</v>
      </c>
    </row>
    <row r="208" spans="1:65" s="2" customFormat="1" ht="24" customHeight="1">
      <c r="A208" s="32"/>
      <c r="B208" s="33"/>
      <c r="C208" s="186" t="s">
        <v>414</v>
      </c>
      <c r="D208" s="186" t="s">
        <v>139</v>
      </c>
      <c r="E208" s="187" t="s">
        <v>415</v>
      </c>
      <c r="F208" s="188" t="s">
        <v>416</v>
      </c>
      <c r="G208" s="189" t="s">
        <v>214</v>
      </c>
      <c r="H208" s="190">
        <v>20</v>
      </c>
      <c r="I208" s="191"/>
      <c r="J208" s="192">
        <f>ROUND(I208*H208,2)</f>
        <v>0</v>
      </c>
      <c r="K208" s="193"/>
      <c r="L208" s="37"/>
      <c r="M208" s="194" t="s">
        <v>19</v>
      </c>
      <c r="N208" s="195" t="s">
        <v>45</v>
      </c>
      <c r="O208" s="62"/>
      <c r="P208" s="196">
        <f>O208*H208</f>
        <v>0</v>
      </c>
      <c r="Q208" s="196">
        <v>1.0000000000000001E-5</v>
      </c>
      <c r="R208" s="196">
        <f>Q208*H208</f>
        <v>2.0000000000000001E-4</v>
      </c>
      <c r="S208" s="196">
        <v>0</v>
      </c>
      <c r="T208" s="197">
        <f>S208*H208</f>
        <v>0</v>
      </c>
      <c r="U208" s="32"/>
      <c r="V208" s="32"/>
      <c r="W208" s="32"/>
      <c r="X208" s="32"/>
      <c r="Y208" s="32"/>
      <c r="Z208" s="32"/>
      <c r="AA208" s="32"/>
      <c r="AB208" s="32"/>
      <c r="AC208" s="32"/>
      <c r="AD208" s="32"/>
      <c r="AE208" s="32"/>
      <c r="AR208" s="198" t="s">
        <v>211</v>
      </c>
      <c r="AT208" s="198" t="s">
        <v>139</v>
      </c>
      <c r="AU208" s="198" t="s">
        <v>144</v>
      </c>
      <c r="AY208" s="15" t="s">
        <v>136</v>
      </c>
      <c r="BE208" s="199">
        <f>IF(N208="základní",J208,0)</f>
        <v>0</v>
      </c>
      <c r="BF208" s="199">
        <f>IF(N208="snížená",J208,0)</f>
        <v>0</v>
      </c>
      <c r="BG208" s="199">
        <f>IF(N208="zákl. přenesená",J208,0)</f>
        <v>0</v>
      </c>
      <c r="BH208" s="199">
        <f>IF(N208="sníž. přenesená",J208,0)</f>
        <v>0</v>
      </c>
      <c r="BI208" s="199">
        <f>IF(N208="nulová",J208,0)</f>
        <v>0</v>
      </c>
      <c r="BJ208" s="15" t="s">
        <v>144</v>
      </c>
      <c r="BK208" s="199">
        <f>ROUND(I208*H208,2)</f>
        <v>0</v>
      </c>
      <c r="BL208" s="15" t="s">
        <v>211</v>
      </c>
      <c r="BM208" s="198" t="s">
        <v>417</v>
      </c>
    </row>
    <row r="209" spans="1:65" s="2" customFormat="1" ht="107.25">
      <c r="A209" s="32"/>
      <c r="B209" s="33"/>
      <c r="C209" s="34"/>
      <c r="D209" s="200" t="s">
        <v>154</v>
      </c>
      <c r="E209" s="34"/>
      <c r="F209" s="201" t="s">
        <v>409</v>
      </c>
      <c r="G209" s="34"/>
      <c r="H209" s="34"/>
      <c r="I209" s="106"/>
      <c r="J209" s="34"/>
      <c r="K209" s="34"/>
      <c r="L209" s="37"/>
      <c r="M209" s="202"/>
      <c r="N209" s="203"/>
      <c r="O209" s="62"/>
      <c r="P209" s="62"/>
      <c r="Q209" s="62"/>
      <c r="R209" s="62"/>
      <c r="S209" s="62"/>
      <c r="T209" s="63"/>
      <c r="U209" s="32"/>
      <c r="V209" s="32"/>
      <c r="W209" s="32"/>
      <c r="X209" s="32"/>
      <c r="Y209" s="32"/>
      <c r="Z209" s="32"/>
      <c r="AA209" s="32"/>
      <c r="AB209" s="32"/>
      <c r="AC209" s="32"/>
      <c r="AD209" s="32"/>
      <c r="AE209" s="32"/>
      <c r="AT209" s="15" t="s">
        <v>154</v>
      </c>
      <c r="AU209" s="15" t="s">
        <v>144</v>
      </c>
    </row>
    <row r="210" spans="1:65" s="2" customFormat="1" ht="36" customHeight="1">
      <c r="A210" s="32"/>
      <c r="B210" s="33"/>
      <c r="C210" s="186" t="s">
        <v>418</v>
      </c>
      <c r="D210" s="186" t="s">
        <v>139</v>
      </c>
      <c r="E210" s="187" t="s">
        <v>419</v>
      </c>
      <c r="F210" s="188" t="s">
        <v>420</v>
      </c>
      <c r="G210" s="189" t="s">
        <v>240</v>
      </c>
      <c r="H210" s="190">
        <v>2.4E-2</v>
      </c>
      <c r="I210" s="191"/>
      <c r="J210" s="192">
        <f>ROUND(I210*H210,2)</f>
        <v>0</v>
      </c>
      <c r="K210" s="193"/>
      <c r="L210" s="37"/>
      <c r="M210" s="194" t="s">
        <v>19</v>
      </c>
      <c r="N210" s="195" t="s">
        <v>45</v>
      </c>
      <c r="O210" s="62"/>
      <c r="P210" s="196">
        <f>O210*H210</f>
        <v>0</v>
      </c>
      <c r="Q210" s="196">
        <v>0</v>
      </c>
      <c r="R210" s="196">
        <f>Q210*H210</f>
        <v>0</v>
      </c>
      <c r="S210" s="196">
        <v>0</v>
      </c>
      <c r="T210" s="197">
        <f>S210*H210</f>
        <v>0</v>
      </c>
      <c r="U210" s="32"/>
      <c r="V210" s="32"/>
      <c r="W210" s="32"/>
      <c r="X210" s="32"/>
      <c r="Y210" s="32"/>
      <c r="Z210" s="32"/>
      <c r="AA210" s="32"/>
      <c r="AB210" s="32"/>
      <c r="AC210" s="32"/>
      <c r="AD210" s="32"/>
      <c r="AE210" s="32"/>
      <c r="AR210" s="198" t="s">
        <v>211</v>
      </c>
      <c r="AT210" s="198" t="s">
        <v>139</v>
      </c>
      <c r="AU210" s="198" t="s">
        <v>144</v>
      </c>
      <c r="AY210" s="15" t="s">
        <v>136</v>
      </c>
      <c r="BE210" s="199">
        <f>IF(N210="základní",J210,0)</f>
        <v>0</v>
      </c>
      <c r="BF210" s="199">
        <f>IF(N210="snížená",J210,0)</f>
        <v>0</v>
      </c>
      <c r="BG210" s="199">
        <f>IF(N210="zákl. přenesená",J210,0)</f>
        <v>0</v>
      </c>
      <c r="BH210" s="199">
        <f>IF(N210="sníž. přenesená",J210,0)</f>
        <v>0</v>
      </c>
      <c r="BI210" s="199">
        <f>IF(N210="nulová",J210,0)</f>
        <v>0</v>
      </c>
      <c r="BJ210" s="15" t="s">
        <v>144</v>
      </c>
      <c r="BK210" s="199">
        <f>ROUND(I210*H210,2)</f>
        <v>0</v>
      </c>
      <c r="BL210" s="15" t="s">
        <v>211</v>
      </c>
      <c r="BM210" s="198" t="s">
        <v>421</v>
      </c>
    </row>
    <row r="211" spans="1:65" s="2" customFormat="1" ht="126.75">
      <c r="A211" s="32"/>
      <c r="B211" s="33"/>
      <c r="C211" s="34"/>
      <c r="D211" s="200" t="s">
        <v>154</v>
      </c>
      <c r="E211" s="34"/>
      <c r="F211" s="201" t="s">
        <v>422</v>
      </c>
      <c r="G211" s="34"/>
      <c r="H211" s="34"/>
      <c r="I211" s="106"/>
      <c r="J211" s="34"/>
      <c r="K211" s="34"/>
      <c r="L211" s="37"/>
      <c r="M211" s="202"/>
      <c r="N211" s="203"/>
      <c r="O211" s="62"/>
      <c r="P211" s="62"/>
      <c r="Q211" s="62"/>
      <c r="R211" s="62"/>
      <c r="S211" s="62"/>
      <c r="T211" s="63"/>
      <c r="U211" s="32"/>
      <c r="V211" s="32"/>
      <c r="W211" s="32"/>
      <c r="X211" s="32"/>
      <c r="Y211" s="32"/>
      <c r="Z211" s="32"/>
      <c r="AA211" s="32"/>
      <c r="AB211" s="32"/>
      <c r="AC211" s="32"/>
      <c r="AD211" s="32"/>
      <c r="AE211" s="32"/>
      <c r="AT211" s="15" t="s">
        <v>154</v>
      </c>
      <c r="AU211" s="15" t="s">
        <v>144</v>
      </c>
    </row>
    <row r="212" spans="1:65" s="2" customFormat="1" ht="48" customHeight="1">
      <c r="A212" s="32"/>
      <c r="B212" s="33"/>
      <c r="C212" s="186" t="s">
        <v>423</v>
      </c>
      <c r="D212" s="186" t="s">
        <v>139</v>
      </c>
      <c r="E212" s="187" t="s">
        <v>424</v>
      </c>
      <c r="F212" s="188" t="s">
        <v>425</v>
      </c>
      <c r="G212" s="189" t="s">
        <v>240</v>
      </c>
      <c r="H212" s="190">
        <v>2.4E-2</v>
      </c>
      <c r="I212" s="191"/>
      <c r="J212" s="192">
        <f>ROUND(I212*H212,2)</f>
        <v>0</v>
      </c>
      <c r="K212" s="193"/>
      <c r="L212" s="37"/>
      <c r="M212" s="194" t="s">
        <v>19</v>
      </c>
      <c r="N212" s="195" t="s">
        <v>45</v>
      </c>
      <c r="O212" s="62"/>
      <c r="P212" s="196">
        <f>O212*H212</f>
        <v>0</v>
      </c>
      <c r="Q212" s="196">
        <v>0</v>
      </c>
      <c r="R212" s="196">
        <f>Q212*H212</f>
        <v>0</v>
      </c>
      <c r="S212" s="196">
        <v>0</v>
      </c>
      <c r="T212" s="197">
        <f>S212*H212</f>
        <v>0</v>
      </c>
      <c r="U212" s="32"/>
      <c r="V212" s="32"/>
      <c r="W212" s="32"/>
      <c r="X212" s="32"/>
      <c r="Y212" s="32"/>
      <c r="Z212" s="32"/>
      <c r="AA212" s="32"/>
      <c r="AB212" s="32"/>
      <c r="AC212" s="32"/>
      <c r="AD212" s="32"/>
      <c r="AE212" s="32"/>
      <c r="AR212" s="198" t="s">
        <v>211</v>
      </c>
      <c r="AT212" s="198" t="s">
        <v>139</v>
      </c>
      <c r="AU212" s="198" t="s">
        <v>144</v>
      </c>
      <c r="AY212" s="15" t="s">
        <v>136</v>
      </c>
      <c r="BE212" s="199">
        <f>IF(N212="základní",J212,0)</f>
        <v>0</v>
      </c>
      <c r="BF212" s="199">
        <f>IF(N212="snížená",J212,0)</f>
        <v>0</v>
      </c>
      <c r="BG212" s="199">
        <f>IF(N212="zákl. přenesená",J212,0)</f>
        <v>0</v>
      </c>
      <c r="BH212" s="199">
        <f>IF(N212="sníž. přenesená",J212,0)</f>
        <v>0</v>
      </c>
      <c r="BI212" s="199">
        <f>IF(N212="nulová",J212,0)</f>
        <v>0</v>
      </c>
      <c r="BJ212" s="15" t="s">
        <v>144</v>
      </c>
      <c r="BK212" s="199">
        <f>ROUND(I212*H212,2)</f>
        <v>0</v>
      </c>
      <c r="BL212" s="15" t="s">
        <v>211</v>
      </c>
      <c r="BM212" s="198" t="s">
        <v>426</v>
      </c>
    </row>
    <row r="213" spans="1:65" s="2" customFormat="1" ht="126.75">
      <c r="A213" s="32"/>
      <c r="B213" s="33"/>
      <c r="C213" s="34"/>
      <c r="D213" s="200" t="s">
        <v>154</v>
      </c>
      <c r="E213" s="34"/>
      <c r="F213" s="201" t="s">
        <v>422</v>
      </c>
      <c r="G213" s="34"/>
      <c r="H213" s="34"/>
      <c r="I213" s="106"/>
      <c r="J213" s="34"/>
      <c r="K213" s="34"/>
      <c r="L213" s="37"/>
      <c r="M213" s="202"/>
      <c r="N213" s="203"/>
      <c r="O213" s="62"/>
      <c r="P213" s="62"/>
      <c r="Q213" s="62"/>
      <c r="R213" s="62"/>
      <c r="S213" s="62"/>
      <c r="T213" s="63"/>
      <c r="U213" s="32"/>
      <c r="V213" s="32"/>
      <c r="W213" s="32"/>
      <c r="X213" s="32"/>
      <c r="Y213" s="32"/>
      <c r="Z213" s="32"/>
      <c r="AA213" s="32"/>
      <c r="AB213" s="32"/>
      <c r="AC213" s="32"/>
      <c r="AD213" s="32"/>
      <c r="AE213" s="32"/>
      <c r="AT213" s="15" t="s">
        <v>154</v>
      </c>
      <c r="AU213" s="15" t="s">
        <v>144</v>
      </c>
    </row>
    <row r="214" spans="1:65" s="12" customFormat="1" ht="22.9" customHeight="1">
      <c r="B214" s="170"/>
      <c r="C214" s="171"/>
      <c r="D214" s="172" t="s">
        <v>72</v>
      </c>
      <c r="E214" s="184" t="s">
        <v>427</v>
      </c>
      <c r="F214" s="184" t="s">
        <v>428</v>
      </c>
      <c r="G214" s="171"/>
      <c r="H214" s="171"/>
      <c r="I214" s="174"/>
      <c r="J214" s="185">
        <f>BK214</f>
        <v>0</v>
      </c>
      <c r="K214" s="171"/>
      <c r="L214" s="176"/>
      <c r="M214" s="177"/>
      <c r="N214" s="178"/>
      <c r="O214" s="178"/>
      <c r="P214" s="179">
        <f>SUM(P215:P246)</f>
        <v>0</v>
      </c>
      <c r="Q214" s="178"/>
      <c r="R214" s="179">
        <f>SUM(R215:R246)</f>
        <v>7.422999999999999E-2</v>
      </c>
      <c r="S214" s="178"/>
      <c r="T214" s="180">
        <f>SUM(T215:T246)</f>
        <v>9.2509999999999995E-2</v>
      </c>
      <c r="AR214" s="181" t="s">
        <v>144</v>
      </c>
      <c r="AT214" s="182" t="s">
        <v>72</v>
      </c>
      <c r="AU214" s="182" t="s">
        <v>81</v>
      </c>
      <c r="AY214" s="181" t="s">
        <v>136</v>
      </c>
      <c r="BK214" s="183">
        <f>SUM(BK215:BK246)</f>
        <v>0</v>
      </c>
    </row>
    <row r="215" spans="1:65" s="2" customFormat="1" ht="24" customHeight="1">
      <c r="A215" s="32"/>
      <c r="B215" s="33"/>
      <c r="C215" s="204" t="s">
        <v>429</v>
      </c>
      <c r="D215" s="204" t="s">
        <v>179</v>
      </c>
      <c r="E215" s="205" t="s">
        <v>430</v>
      </c>
      <c r="F215" s="206" t="s">
        <v>431</v>
      </c>
      <c r="G215" s="207" t="s">
        <v>162</v>
      </c>
      <c r="H215" s="208">
        <v>1</v>
      </c>
      <c r="I215" s="209"/>
      <c r="J215" s="210">
        <f>ROUND(I215*H215,2)</f>
        <v>0</v>
      </c>
      <c r="K215" s="211"/>
      <c r="L215" s="212"/>
      <c r="M215" s="213" t="s">
        <v>19</v>
      </c>
      <c r="N215" s="214" t="s">
        <v>45</v>
      </c>
      <c r="O215" s="62"/>
      <c r="P215" s="196">
        <f>O215*H215</f>
        <v>0</v>
      </c>
      <c r="Q215" s="196">
        <v>0.01</v>
      </c>
      <c r="R215" s="196">
        <f>Q215*H215</f>
        <v>0.01</v>
      </c>
      <c r="S215" s="196">
        <v>0</v>
      </c>
      <c r="T215" s="197">
        <f>S215*H215</f>
        <v>0</v>
      </c>
      <c r="U215" s="32"/>
      <c r="V215" s="32"/>
      <c r="W215" s="32"/>
      <c r="X215" s="32"/>
      <c r="Y215" s="32"/>
      <c r="Z215" s="32"/>
      <c r="AA215" s="32"/>
      <c r="AB215" s="32"/>
      <c r="AC215" s="32"/>
      <c r="AD215" s="32"/>
      <c r="AE215" s="32"/>
      <c r="AR215" s="198" t="s">
        <v>293</v>
      </c>
      <c r="AT215" s="198" t="s">
        <v>179</v>
      </c>
      <c r="AU215" s="198" t="s">
        <v>144</v>
      </c>
      <c r="AY215" s="15" t="s">
        <v>136</v>
      </c>
      <c r="BE215" s="199">
        <f>IF(N215="základní",J215,0)</f>
        <v>0</v>
      </c>
      <c r="BF215" s="199">
        <f>IF(N215="snížená",J215,0)</f>
        <v>0</v>
      </c>
      <c r="BG215" s="199">
        <f>IF(N215="zákl. přenesená",J215,0)</f>
        <v>0</v>
      </c>
      <c r="BH215" s="199">
        <f>IF(N215="sníž. přenesená",J215,0)</f>
        <v>0</v>
      </c>
      <c r="BI215" s="199">
        <f>IF(N215="nulová",J215,0)</f>
        <v>0</v>
      </c>
      <c r="BJ215" s="15" t="s">
        <v>144</v>
      </c>
      <c r="BK215" s="199">
        <f>ROUND(I215*H215,2)</f>
        <v>0</v>
      </c>
      <c r="BL215" s="15" t="s">
        <v>211</v>
      </c>
      <c r="BM215" s="198" t="s">
        <v>432</v>
      </c>
    </row>
    <row r="216" spans="1:65" s="2" customFormat="1" ht="16.5" customHeight="1">
      <c r="A216" s="32"/>
      <c r="B216" s="33"/>
      <c r="C216" s="186" t="s">
        <v>433</v>
      </c>
      <c r="D216" s="186" t="s">
        <v>139</v>
      </c>
      <c r="E216" s="187" t="s">
        <v>434</v>
      </c>
      <c r="F216" s="188" t="s">
        <v>435</v>
      </c>
      <c r="G216" s="189" t="s">
        <v>370</v>
      </c>
      <c r="H216" s="190">
        <v>1</v>
      </c>
      <c r="I216" s="191"/>
      <c r="J216" s="192">
        <f>ROUND(I216*H216,2)</f>
        <v>0</v>
      </c>
      <c r="K216" s="193"/>
      <c r="L216" s="37"/>
      <c r="M216" s="194" t="s">
        <v>19</v>
      </c>
      <c r="N216" s="195" t="s">
        <v>45</v>
      </c>
      <c r="O216" s="62"/>
      <c r="P216" s="196">
        <f>O216*H216</f>
        <v>0</v>
      </c>
      <c r="Q216" s="196">
        <v>0</v>
      </c>
      <c r="R216" s="196">
        <f>Q216*H216</f>
        <v>0</v>
      </c>
      <c r="S216" s="196">
        <v>3.4200000000000001E-2</v>
      </c>
      <c r="T216" s="197">
        <f>S216*H216</f>
        <v>3.4200000000000001E-2</v>
      </c>
      <c r="U216" s="32"/>
      <c r="V216" s="32"/>
      <c r="W216" s="32"/>
      <c r="X216" s="32"/>
      <c r="Y216" s="32"/>
      <c r="Z216" s="32"/>
      <c r="AA216" s="32"/>
      <c r="AB216" s="32"/>
      <c r="AC216" s="32"/>
      <c r="AD216" s="32"/>
      <c r="AE216" s="32"/>
      <c r="AR216" s="198" t="s">
        <v>211</v>
      </c>
      <c r="AT216" s="198" t="s">
        <v>139</v>
      </c>
      <c r="AU216" s="198" t="s">
        <v>144</v>
      </c>
      <c r="AY216" s="15" t="s">
        <v>136</v>
      </c>
      <c r="BE216" s="199">
        <f>IF(N216="základní",J216,0)</f>
        <v>0</v>
      </c>
      <c r="BF216" s="199">
        <f>IF(N216="snížená",J216,0)</f>
        <v>0</v>
      </c>
      <c r="BG216" s="199">
        <f>IF(N216="zákl. přenesená",J216,0)</f>
        <v>0</v>
      </c>
      <c r="BH216" s="199">
        <f>IF(N216="sníž. přenesená",J216,0)</f>
        <v>0</v>
      </c>
      <c r="BI216" s="199">
        <f>IF(N216="nulová",J216,0)</f>
        <v>0</v>
      </c>
      <c r="BJ216" s="15" t="s">
        <v>144</v>
      </c>
      <c r="BK216" s="199">
        <f>ROUND(I216*H216,2)</f>
        <v>0</v>
      </c>
      <c r="BL216" s="15" t="s">
        <v>211</v>
      </c>
      <c r="BM216" s="198" t="s">
        <v>436</v>
      </c>
    </row>
    <row r="217" spans="1:65" s="2" customFormat="1" ht="24" customHeight="1">
      <c r="A217" s="32"/>
      <c r="B217" s="33"/>
      <c r="C217" s="186" t="s">
        <v>437</v>
      </c>
      <c r="D217" s="186" t="s">
        <v>139</v>
      </c>
      <c r="E217" s="187" t="s">
        <v>438</v>
      </c>
      <c r="F217" s="188" t="s">
        <v>439</v>
      </c>
      <c r="G217" s="189" t="s">
        <v>370</v>
      </c>
      <c r="H217" s="190">
        <v>1</v>
      </c>
      <c r="I217" s="191"/>
      <c r="J217" s="192">
        <f>ROUND(I217*H217,2)</f>
        <v>0</v>
      </c>
      <c r="K217" s="193"/>
      <c r="L217" s="37"/>
      <c r="M217" s="194" t="s">
        <v>19</v>
      </c>
      <c r="N217" s="195" t="s">
        <v>45</v>
      </c>
      <c r="O217" s="62"/>
      <c r="P217" s="196">
        <f>O217*H217</f>
        <v>0</v>
      </c>
      <c r="Q217" s="196">
        <v>2.3199999999999998E-2</v>
      </c>
      <c r="R217" s="196">
        <f>Q217*H217</f>
        <v>2.3199999999999998E-2</v>
      </c>
      <c r="S217" s="196">
        <v>0</v>
      </c>
      <c r="T217" s="197">
        <f>S217*H217</f>
        <v>0</v>
      </c>
      <c r="U217" s="32"/>
      <c r="V217" s="32"/>
      <c r="W217" s="32"/>
      <c r="X217" s="32"/>
      <c r="Y217" s="32"/>
      <c r="Z217" s="32"/>
      <c r="AA217" s="32"/>
      <c r="AB217" s="32"/>
      <c r="AC217" s="32"/>
      <c r="AD217" s="32"/>
      <c r="AE217" s="32"/>
      <c r="AR217" s="198" t="s">
        <v>211</v>
      </c>
      <c r="AT217" s="198" t="s">
        <v>139</v>
      </c>
      <c r="AU217" s="198" t="s">
        <v>144</v>
      </c>
      <c r="AY217" s="15" t="s">
        <v>136</v>
      </c>
      <c r="BE217" s="199">
        <f>IF(N217="základní",J217,0)</f>
        <v>0</v>
      </c>
      <c r="BF217" s="199">
        <f>IF(N217="snížená",J217,0)</f>
        <v>0</v>
      </c>
      <c r="BG217" s="199">
        <f>IF(N217="zákl. přenesená",J217,0)</f>
        <v>0</v>
      </c>
      <c r="BH217" s="199">
        <f>IF(N217="sníž. přenesená",J217,0)</f>
        <v>0</v>
      </c>
      <c r="BI217" s="199">
        <f>IF(N217="nulová",J217,0)</f>
        <v>0</v>
      </c>
      <c r="BJ217" s="15" t="s">
        <v>144</v>
      </c>
      <c r="BK217" s="199">
        <f>ROUND(I217*H217,2)</f>
        <v>0</v>
      </c>
      <c r="BL217" s="15" t="s">
        <v>211</v>
      </c>
      <c r="BM217" s="198" t="s">
        <v>440</v>
      </c>
    </row>
    <row r="218" spans="1:65" s="2" customFormat="1" ht="39">
      <c r="A218" s="32"/>
      <c r="B218" s="33"/>
      <c r="C218" s="34"/>
      <c r="D218" s="200" t="s">
        <v>154</v>
      </c>
      <c r="E218" s="34"/>
      <c r="F218" s="201" t="s">
        <v>441</v>
      </c>
      <c r="G218" s="34"/>
      <c r="H218" s="34"/>
      <c r="I218" s="106"/>
      <c r="J218" s="34"/>
      <c r="K218" s="34"/>
      <c r="L218" s="37"/>
      <c r="M218" s="202"/>
      <c r="N218" s="203"/>
      <c r="O218" s="62"/>
      <c r="P218" s="62"/>
      <c r="Q218" s="62"/>
      <c r="R218" s="62"/>
      <c r="S218" s="62"/>
      <c r="T218" s="63"/>
      <c r="U218" s="32"/>
      <c r="V218" s="32"/>
      <c r="W218" s="32"/>
      <c r="X218" s="32"/>
      <c r="Y218" s="32"/>
      <c r="Z218" s="32"/>
      <c r="AA218" s="32"/>
      <c r="AB218" s="32"/>
      <c r="AC218" s="32"/>
      <c r="AD218" s="32"/>
      <c r="AE218" s="32"/>
      <c r="AT218" s="15" t="s">
        <v>154</v>
      </c>
      <c r="AU218" s="15" t="s">
        <v>144</v>
      </c>
    </row>
    <row r="219" spans="1:65" s="2" customFormat="1" ht="16.5" customHeight="1">
      <c r="A219" s="32"/>
      <c r="B219" s="33"/>
      <c r="C219" s="186" t="s">
        <v>442</v>
      </c>
      <c r="D219" s="186" t="s">
        <v>139</v>
      </c>
      <c r="E219" s="187" t="s">
        <v>443</v>
      </c>
      <c r="F219" s="188" t="s">
        <v>444</v>
      </c>
      <c r="G219" s="189" t="s">
        <v>370</v>
      </c>
      <c r="H219" s="190">
        <v>1</v>
      </c>
      <c r="I219" s="191"/>
      <c r="J219" s="192">
        <f>ROUND(I219*H219,2)</f>
        <v>0</v>
      </c>
      <c r="K219" s="193"/>
      <c r="L219" s="37"/>
      <c r="M219" s="194" t="s">
        <v>19</v>
      </c>
      <c r="N219" s="195" t="s">
        <v>45</v>
      </c>
      <c r="O219" s="62"/>
      <c r="P219" s="196">
        <f>O219*H219</f>
        <v>0</v>
      </c>
      <c r="Q219" s="196">
        <v>0</v>
      </c>
      <c r="R219" s="196">
        <f>Q219*H219</f>
        <v>0</v>
      </c>
      <c r="S219" s="196">
        <v>1.9460000000000002E-2</v>
      </c>
      <c r="T219" s="197">
        <f>S219*H219</f>
        <v>1.9460000000000002E-2</v>
      </c>
      <c r="U219" s="32"/>
      <c r="V219" s="32"/>
      <c r="W219" s="32"/>
      <c r="X219" s="32"/>
      <c r="Y219" s="32"/>
      <c r="Z219" s="32"/>
      <c r="AA219" s="32"/>
      <c r="AB219" s="32"/>
      <c r="AC219" s="32"/>
      <c r="AD219" s="32"/>
      <c r="AE219" s="32"/>
      <c r="AR219" s="198" t="s">
        <v>211</v>
      </c>
      <c r="AT219" s="198" t="s">
        <v>139</v>
      </c>
      <c r="AU219" s="198" t="s">
        <v>144</v>
      </c>
      <c r="AY219" s="15" t="s">
        <v>136</v>
      </c>
      <c r="BE219" s="199">
        <f>IF(N219="základní",J219,0)</f>
        <v>0</v>
      </c>
      <c r="BF219" s="199">
        <f>IF(N219="snížená",J219,0)</f>
        <v>0</v>
      </c>
      <c r="BG219" s="199">
        <f>IF(N219="zákl. přenesená",J219,0)</f>
        <v>0</v>
      </c>
      <c r="BH219" s="199">
        <f>IF(N219="sníž. přenesená",J219,0)</f>
        <v>0</v>
      </c>
      <c r="BI219" s="199">
        <f>IF(N219="nulová",J219,0)</f>
        <v>0</v>
      </c>
      <c r="BJ219" s="15" t="s">
        <v>144</v>
      </c>
      <c r="BK219" s="199">
        <f>ROUND(I219*H219,2)</f>
        <v>0</v>
      </c>
      <c r="BL219" s="15" t="s">
        <v>211</v>
      </c>
      <c r="BM219" s="198" t="s">
        <v>445</v>
      </c>
    </row>
    <row r="220" spans="1:65" s="2" customFormat="1" ht="36" customHeight="1">
      <c r="A220" s="32"/>
      <c r="B220" s="33"/>
      <c r="C220" s="186" t="s">
        <v>446</v>
      </c>
      <c r="D220" s="186" t="s">
        <v>139</v>
      </c>
      <c r="E220" s="187" t="s">
        <v>447</v>
      </c>
      <c r="F220" s="188" t="s">
        <v>448</v>
      </c>
      <c r="G220" s="189" t="s">
        <v>370</v>
      </c>
      <c r="H220" s="190">
        <v>1</v>
      </c>
      <c r="I220" s="191"/>
      <c r="J220" s="192">
        <f>ROUND(I220*H220,2)</f>
        <v>0</v>
      </c>
      <c r="K220" s="193"/>
      <c r="L220" s="37"/>
      <c r="M220" s="194" t="s">
        <v>19</v>
      </c>
      <c r="N220" s="195" t="s">
        <v>45</v>
      </c>
      <c r="O220" s="62"/>
      <c r="P220" s="196">
        <f>O220*H220</f>
        <v>0</v>
      </c>
      <c r="Q220" s="196">
        <v>1.528E-2</v>
      </c>
      <c r="R220" s="196">
        <f>Q220*H220</f>
        <v>1.528E-2</v>
      </c>
      <c r="S220" s="196">
        <v>0</v>
      </c>
      <c r="T220" s="197">
        <f>S220*H220</f>
        <v>0</v>
      </c>
      <c r="U220" s="32"/>
      <c r="V220" s="32"/>
      <c r="W220" s="32"/>
      <c r="X220" s="32"/>
      <c r="Y220" s="32"/>
      <c r="Z220" s="32"/>
      <c r="AA220" s="32"/>
      <c r="AB220" s="32"/>
      <c r="AC220" s="32"/>
      <c r="AD220" s="32"/>
      <c r="AE220" s="32"/>
      <c r="AR220" s="198" t="s">
        <v>211</v>
      </c>
      <c r="AT220" s="198" t="s">
        <v>139</v>
      </c>
      <c r="AU220" s="198" t="s">
        <v>144</v>
      </c>
      <c r="AY220" s="15" t="s">
        <v>136</v>
      </c>
      <c r="BE220" s="199">
        <f>IF(N220="základní",J220,0)</f>
        <v>0</v>
      </c>
      <c r="BF220" s="199">
        <f>IF(N220="snížená",J220,0)</f>
        <v>0</v>
      </c>
      <c r="BG220" s="199">
        <f>IF(N220="zákl. přenesená",J220,0)</f>
        <v>0</v>
      </c>
      <c r="BH220" s="199">
        <f>IF(N220="sníž. přenesená",J220,0)</f>
        <v>0</v>
      </c>
      <c r="BI220" s="199">
        <f>IF(N220="nulová",J220,0)</f>
        <v>0</v>
      </c>
      <c r="BJ220" s="15" t="s">
        <v>144</v>
      </c>
      <c r="BK220" s="199">
        <f>ROUND(I220*H220,2)</f>
        <v>0</v>
      </c>
      <c r="BL220" s="15" t="s">
        <v>211</v>
      </c>
      <c r="BM220" s="198" t="s">
        <v>449</v>
      </c>
    </row>
    <row r="221" spans="1:65" s="2" customFormat="1" ht="78">
      <c r="A221" s="32"/>
      <c r="B221" s="33"/>
      <c r="C221" s="34"/>
      <c r="D221" s="200" t="s">
        <v>154</v>
      </c>
      <c r="E221" s="34"/>
      <c r="F221" s="201" t="s">
        <v>450</v>
      </c>
      <c r="G221" s="34"/>
      <c r="H221" s="34"/>
      <c r="I221" s="106"/>
      <c r="J221" s="34"/>
      <c r="K221" s="34"/>
      <c r="L221" s="37"/>
      <c r="M221" s="202"/>
      <c r="N221" s="203"/>
      <c r="O221" s="62"/>
      <c r="P221" s="62"/>
      <c r="Q221" s="62"/>
      <c r="R221" s="62"/>
      <c r="S221" s="62"/>
      <c r="T221" s="63"/>
      <c r="U221" s="32"/>
      <c r="V221" s="32"/>
      <c r="W221" s="32"/>
      <c r="X221" s="32"/>
      <c r="Y221" s="32"/>
      <c r="Z221" s="32"/>
      <c r="AA221" s="32"/>
      <c r="AB221" s="32"/>
      <c r="AC221" s="32"/>
      <c r="AD221" s="32"/>
      <c r="AE221" s="32"/>
      <c r="AT221" s="15" t="s">
        <v>154</v>
      </c>
      <c r="AU221" s="15" t="s">
        <v>144</v>
      </c>
    </row>
    <row r="222" spans="1:65" s="2" customFormat="1" ht="16.5" customHeight="1">
      <c r="A222" s="32"/>
      <c r="B222" s="33"/>
      <c r="C222" s="186" t="s">
        <v>451</v>
      </c>
      <c r="D222" s="186" t="s">
        <v>139</v>
      </c>
      <c r="E222" s="187" t="s">
        <v>452</v>
      </c>
      <c r="F222" s="188" t="s">
        <v>453</v>
      </c>
      <c r="G222" s="189" t="s">
        <v>370</v>
      </c>
      <c r="H222" s="190">
        <v>1</v>
      </c>
      <c r="I222" s="191"/>
      <c r="J222" s="192">
        <f t="shared" ref="J222:J232" si="10">ROUND(I222*H222,2)</f>
        <v>0</v>
      </c>
      <c r="K222" s="193"/>
      <c r="L222" s="37"/>
      <c r="M222" s="194" t="s">
        <v>19</v>
      </c>
      <c r="N222" s="195" t="s">
        <v>45</v>
      </c>
      <c r="O222" s="62"/>
      <c r="P222" s="196">
        <f t="shared" ref="P222:P232" si="11">O222*H222</f>
        <v>0</v>
      </c>
      <c r="Q222" s="196">
        <v>0</v>
      </c>
      <c r="R222" s="196">
        <f t="shared" ref="R222:R232" si="12">Q222*H222</f>
        <v>0</v>
      </c>
      <c r="S222" s="196">
        <v>3.2899999999999999E-2</v>
      </c>
      <c r="T222" s="197">
        <f t="shared" ref="T222:T232" si="13">S222*H222</f>
        <v>3.2899999999999999E-2</v>
      </c>
      <c r="U222" s="32"/>
      <c r="V222" s="32"/>
      <c r="W222" s="32"/>
      <c r="X222" s="32"/>
      <c r="Y222" s="32"/>
      <c r="Z222" s="32"/>
      <c r="AA222" s="32"/>
      <c r="AB222" s="32"/>
      <c r="AC222" s="32"/>
      <c r="AD222" s="32"/>
      <c r="AE222" s="32"/>
      <c r="AR222" s="198" t="s">
        <v>211</v>
      </c>
      <c r="AT222" s="198" t="s">
        <v>139</v>
      </c>
      <c r="AU222" s="198" t="s">
        <v>144</v>
      </c>
      <c r="AY222" s="15" t="s">
        <v>136</v>
      </c>
      <c r="BE222" s="199">
        <f t="shared" ref="BE222:BE232" si="14">IF(N222="základní",J222,0)</f>
        <v>0</v>
      </c>
      <c r="BF222" s="199">
        <f t="shared" ref="BF222:BF232" si="15">IF(N222="snížená",J222,0)</f>
        <v>0</v>
      </c>
      <c r="BG222" s="199">
        <f t="shared" ref="BG222:BG232" si="16">IF(N222="zákl. přenesená",J222,0)</f>
        <v>0</v>
      </c>
      <c r="BH222" s="199">
        <f t="shared" ref="BH222:BH232" si="17">IF(N222="sníž. přenesená",J222,0)</f>
        <v>0</v>
      </c>
      <c r="BI222" s="199">
        <f t="shared" ref="BI222:BI232" si="18">IF(N222="nulová",J222,0)</f>
        <v>0</v>
      </c>
      <c r="BJ222" s="15" t="s">
        <v>144</v>
      </c>
      <c r="BK222" s="199">
        <f t="shared" ref="BK222:BK232" si="19">ROUND(I222*H222,2)</f>
        <v>0</v>
      </c>
      <c r="BL222" s="15" t="s">
        <v>211</v>
      </c>
      <c r="BM222" s="198" t="s">
        <v>454</v>
      </c>
    </row>
    <row r="223" spans="1:65" s="2" customFormat="1" ht="16.5" customHeight="1">
      <c r="A223" s="32"/>
      <c r="B223" s="33"/>
      <c r="C223" s="186" t="s">
        <v>455</v>
      </c>
      <c r="D223" s="186" t="s">
        <v>139</v>
      </c>
      <c r="E223" s="187" t="s">
        <v>456</v>
      </c>
      <c r="F223" s="188" t="s">
        <v>457</v>
      </c>
      <c r="G223" s="189" t="s">
        <v>370</v>
      </c>
      <c r="H223" s="190">
        <v>2</v>
      </c>
      <c r="I223" s="191"/>
      <c r="J223" s="192">
        <f t="shared" si="10"/>
        <v>0</v>
      </c>
      <c r="K223" s="193"/>
      <c r="L223" s="37"/>
      <c r="M223" s="194" t="s">
        <v>19</v>
      </c>
      <c r="N223" s="195" t="s">
        <v>45</v>
      </c>
      <c r="O223" s="62"/>
      <c r="P223" s="196">
        <f t="shared" si="11"/>
        <v>0</v>
      </c>
      <c r="Q223" s="196">
        <v>1.6000000000000001E-3</v>
      </c>
      <c r="R223" s="196">
        <f t="shared" si="12"/>
        <v>3.2000000000000002E-3</v>
      </c>
      <c r="S223" s="196">
        <v>0</v>
      </c>
      <c r="T223" s="197">
        <f t="shared" si="13"/>
        <v>0</v>
      </c>
      <c r="U223" s="32"/>
      <c r="V223" s="32"/>
      <c r="W223" s="32"/>
      <c r="X223" s="32"/>
      <c r="Y223" s="32"/>
      <c r="Z223" s="32"/>
      <c r="AA223" s="32"/>
      <c r="AB223" s="32"/>
      <c r="AC223" s="32"/>
      <c r="AD223" s="32"/>
      <c r="AE223" s="32"/>
      <c r="AR223" s="198" t="s">
        <v>211</v>
      </c>
      <c r="AT223" s="198" t="s">
        <v>139</v>
      </c>
      <c r="AU223" s="198" t="s">
        <v>144</v>
      </c>
      <c r="AY223" s="15" t="s">
        <v>136</v>
      </c>
      <c r="BE223" s="199">
        <f t="shared" si="14"/>
        <v>0</v>
      </c>
      <c r="BF223" s="199">
        <f t="shared" si="15"/>
        <v>0</v>
      </c>
      <c r="BG223" s="199">
        <f t="shared" si="16"/>
        <v>0</v>
      </c>
      <c r="BH223" s="199">
        <f t="shared" si="17"/>
        <v>0</v>
      </c>
      <c r="BI223" s="199">
        <f t="shared" si="18"/>
        <v>0</v>
      </c>
      <c r="BJ223" s="15" t="s">
        <v>144</v>
      </c>
      <c r="BK223" s="199">
        <f t="shared" si="19"/>
        <v>0</v>
      </c>
      <c r="BL223" s="15" t="s">
        <v>211</v>
      </c>
      <c r="BM223" s="198" t="s">
        <v>458</v>
      </c>
    </row>
    <row r="224" spans="1:65" s="2" customFormat="1" ht="16.5" customHeight="1">
      <c r="A224" s="32"/>
      <c r="B224" s="33"/>
      <c r="C224" s="186" t="s">
        <v>459</v>
      </c>
      <c r="D224" s="186" t="s">
        <v>139</v>
      </c>
      <c r="E224" s="187" t="s">
        <v>460</v>
      </c>
      <c r="F224" s="188" t="s">
        <v>461</v>
      </c>
      <c r="G224" s="189" t="s">
        <v>370</v>
      </c>
      <c r="H224" s="190">
        <v>1</v>
      </c>
      <c r="I224" s="191"/>
      <c r="J224" s="192">
        <f t="shared" si="10"/>
        <v>0</v>
      </c>
      <c r="K224" s="193"/>
      <c r="L224" s="37"/>
      <c r="M224" s="194" t="s">
        <v>19</v>
      </c>
      <c r="N224" s="195" t="s">
        <v>45</v>
      </c>
      <c r="O224" s="62"/>
      <c r="P224" s="196">
        <f t="shared" si="11"/>
        <v>0</v>
      </c>
      <c r="Q224" s="196">
        <v>1.6000000000000001E-3</v>
      </c>
      <c r="R224" s="196">
        <f t="shared" si="12"/>
        <v>1.6000000000000001E-3</v>
      </c>
      <c r="S224" s="196">
        <v>0</v>
      </c>
      <c r="T224" s="197">
        <f t="shared" si="13"/>
        <v>0</v>
      </c>
      <c r="U224" s="32"/>
      <c r="V224" s="32"/>
      <c r="W224" s="32"/>
      <c r="X224" s="32"/>
      <c r="Y224" s="32"/>
      <c r="Z224" s="32"/>
      <c r="AA224" s="32"/>
      <c r="AB224" s="32"/>
      <c r="AC224" s="32"/>
      <c r="AD224" s="32"/>
      <c r="AE224" s="32"/>
      <c r="AR224" s="198" t="s">
        <v>211</v>
      </c>
      <c r="AT224" s="198" t="s">
        <v>139</v>
      </c>
      <c r="AU224" s="198" t="s">
        <v>144</v>
      </c>
      <c r="AY224" s="15" t="s">
        <v>136</v>
      </c>
      <c r="BE224" s="199">
        <f t="shared" si="14"/>
        <v>0</v>
      </c>
      <c r="BF224" s="199">
        <f t="shared" si="15"/>
        <v>0</v>
      </c>
      <c r="BG224" s="199">
        <f t="shared" si="16"/>
        <v>0</v>
      </c>
      <c r="BH224" s="199">
        <f t="shared" si="17"/>
        <v>0</v>
      </c>
      <c r="BI224" s="199">
        <f t="shared" si="18"/>
        <v>0</v>
      </c>
      <c r="BJ224" s="15" t="s">
        <v>144</v>
      </c>
      <c r="BK224" s="199">
        <f t="shared" si="19"/>
        <v>0</v>
      </c>
      <c r="BL224" s="15" t="s">
        <v>211</v>
      </c>
      <c r="BM224" s="198" t="s">
        <v>462</v>
      </c>
    </row>
    <row r="225" spans="1:65" s="2" customFormat="1" ht="16.5" customHeight="1">
      <c r="A225" s="32"/>
      <c r="B225" s="33"/>
      <c r="C225" s="186" t="s">
        <v>463</v>
      </c>
      <c r="D225" s="186" t="s">
        <v>139</v>
      </c>
      <c r="E225" s="187" t="s">
        <v>464</v>
      </c>
      <c r="F225" s="188" t="s">
        <v>465</v>
      </c>
      <c r="G225" s="189" t="s">
        <v>370</v>
      </c>
      <c r="H225" s="190">
        <v>3</v>
      </c>
      <c r="I225" s="191"/>
      <c r="J225" s="192">
        <f t="shared" si="10"/>
        <v>0</v>
      </c>
      <c r="K225" s="193"/>
      <c r="L225" s="37"/>
      <c r="M225" s="194" t="s">
        <v>19</v>
      </c>
      <c r="N225" s="195" t="s">
        <v>45</v>
      </c>
      <c r="O225" s="62"/>
      <c r="P225" s="196">
        <f t="shared" si="11"/>
        <v>0</v>
      </c>
      <c r="Q225" s="196">
        <v>1.6000000000000001E-3</v>
      </c>
      <c r="R225" s="196">
        <f t="shared" si="12"/>
        <v>4.8000000000000004E-3</v>
      </c>
      <c r="S225" s="196">
        <v>0</v>
      </c>
      <c r="T225" s="197">
        <f t="shared" si="13"/>
        <v>0</v>
      </c>
      <c r="U225" s="32"/>
      <c r="V225" s="32"/>
      <c r="W225" s="32"/>
      <c r="X225" s="32"/>
      <c r="Y225" s="32"/>
      <c r="Z225" s="32"/>
      <c r="AA225" s="32"/>
      <c r="AB225" s="32"/>
      <c r="AC225" s="32"/>
      <c r="AD225" s="32"/>
      <c r="AE225" s="32"/>
      <c r="AR225" s="198" t="s">
        <v>211</v>
      </c>
      <c r="AT225" s="198" t="s">
        <v>139</v>
      </c>
      <c r="AU225" s="198" t="s">
        <v>144</v>
      </c>
      <c r="AY225" s="15" t="s">
        <v>136</v>
      </c>
      <c r="BE225" s="199">
        <f t="shared" si="14"/>
        <v>0</v>
      </c>
      <c r="BF225" s="199">
        <f t="shared" si="15"/>
        <v>0</v>
      </c>
      <c r="BG225" s="199">
        <f t="shared" si="16"/>
        <v>0</v>
      </c>
      <c r="BH225" s="199">
        <f t="shared" si="17"/>
        <v>0</v>
      </c>
      <c r="BI225" s="199">
        <f t="shared" si="18"/>
        <v>0</v>
      </c>
      <c r="BJ225" s="15" t="s">
        <v>144</v>
      </c>
      <c r="BK225" s="199">
        <f t="shared" si="19"/>
        <v>0</v>
      </c>
      <c r="BL225" s="15" t="s">
        <v>211</v>
      </c>
      <c r="BM225" s="198" t="s">
        <v>466</v>
      </c>
    </row>
    <row r="226" spans="1:65" s="2" customFormat="1" ht="36" customHeight="1">
      <c r="A226" s="32"/>
      <c r="B226" s="33"/>
      <c r="C226" s="186" t="s">
        <v>467</v>
      </c>
      <c r="D226" s="186" t="s">
        <v>139</v>
      </c>
      <c r="E226" s="187" t="s">
        <v>468</v>
      </c>
      <c r="F226" s="188" t="s">
        <v>469</v>
      </c>
      <c r="G226" s="189" t="s">
        <v>370</v>
      </c>
      <c r="H226" s="190">
        <v>1</v>
      </c>
      <c r="I226" s="191"/>
      <c r="J226" s="192">
        <f t="shared" si="10"/>
        <v>0</v>
      </c>
      <c r="K226" s="193"/>
      <c r="L226" s="37"/>
      <c r="M226" s="194" t="s">
        <v>19</v>
      </c>
      <c r="N226" s="195" t="s">
        <v>45</v>
      </c>
      <c r="O226" s="62"/>
      <c r="P226" s="196">
        <f t="shared" si="11"/>
        <v>0</v>
      </c>
      <c r="Q226" s="196">
        <v>3.0000000000000001E-3</v>
      </c>
      <c r="R226" s="196">
        <f t="shared" si="12"/>
        <v>3.0000000000000001E-3</v>
      </c>
      <c r="S226" s="196">
        <v>0</v>
      </c>
      <c r="T226" s="197">
        <f t="shared" si="13"/>
        <v>0</v>
      </c>
      <c r="U226" s="32"/>
      <c r="V226" s="32"/>
      <c r="W226" s="32"/>
      <c r="X226" s="32"/>
      <c r="Y226" s="32"/>
      <c r="Z226" s="32"/>
      <c r="AA226" s="32"/>
      <c r="AB226" s="32"/>
      <c r="AC226" s="32"/>
      <c r="AD226" s="32"/>
      <c r="AE226" s="32"/>
      <c r="AR226" s="198" t="s">
        <v>211</v>
      </c>
      <c r="AT226" s="198" t="s">
        <v>139</v>
      </c>
      <c r="AU226" s="198" t="s">
        <v>144</v>
      </c>
      <c r="AY226" s="15" t="s">
        <v>136</v>
      </c>
      <c r="BE226" s="199">
        <f t="shared" si="14"/>
        <v>0</v>
      </c>
      <c r="BF226" s="199">
        <f t="shared" si="15"/>
        <v>0</v>
      </c>
      <c r="BG226" s="199">
        <f t="shared" si="16"/>
        <v>0</v>
      </c>
      <c r="BH226" s="199">
        <f t="shared" si="17"/>
        <v>0</v>
      </c>
      <c r="BI226" s="199">
        <f t="shared" si="18"/>
        <v>0</v>
      </c>
      <c r="BJ226" s="15" t="s">
        <v>144</v>
      </c>
      <c r="BK226" s="199">
        <f t="shared" si="19"/>
        <v>0</v>
      </c>
      <c r="BL226" s="15" t="s">
        <v>211</v>
      </c>
      <c r="BM226" s="198" t="s">
        <v>470</v>
      </c>
    </row>
    <row r="227" spans="1:65" s="2" customFormat="1" ht="16.5" customHeight="1">
      <c r="A227" s="32"/>
      <c r="B227" s="33"/>
      <c r="C227" s="186" t="s">
        <v>471</v>
      </c>
      <c r="D227" s="186" t="s">
        <v>139</v>
      </c>
      <c r="E227" s="187" t="s">
        <v>472</v>
      </c>
      <c r="F227" s="188" t="s">
        <v>473</v>
      </c>
      <c r="G227" s="189" t="s">
        <v>162</v>
      </c>
      <c r="H227" s="190">
        <v>2</v>
      </c>
      <c r="I227" s="191"/>
      <c r="J227" s="192">
        <f t="shared" si="10"/>
        <v>0</v>
      </c>
      <c r="K227" s="193"/>
      <c r="L227" s="37"/>
      <c r="M227" s="194" t="s">
        <v>19</v>
      </c>
      <c r="N227" s="195" t="s">
        <v>45</v>
      </c>
      <c r="O227" s="62"/>
      <c r="P227" s="196">
        <f t="shared" si="11"/>
        <v>0</v>
      </c>
      <c r="Q227" s="196">
        <v>0</v>
      </c>
      <c r="R227" s="196">
        <f t="shared" si="12"/>
        <v>0</v>
      </c>
      <c r="S227" s="196">
        <v>4.8999999999999998E-4</v>
      </c>
      <c r="T227" s="197">
        <f t="shared" si="13"/>
        <v>9.7999999999999997E-4</v>
      </c>
      <c r="U227" s="32"/>
      <c r="V227" s="32"/>
      <c r="W227" s="32"/>
      <c r="X227" s="32"/>
      <c r="Y227" s="32"/>
      <c r="Z227" s="32"/>
      <c r="AA227" s="32"/>
      <c r="AB227" s="32"/>
      <c r="AC227" s="32"/>
      <c r="AD227" s="32"/>
      <c r="AE227" s="32"/>
      <c r="AR227" s="198" t="s">
        <v>211</v>
      </c>
      <c r="AT227" s="198" t="s">
        <v>139</v>
      </c>
      <c r="AU227" s="198" t="s">
        <v>144</v>
      </c>
      <c r="AY227" s="15" t="s">
        <v>136</v>
      </c>
      <c r="BE227" s="199">
        <f t="shared" si="14"/>
        <v>0</v>
      </c>
      <c r="BF227" s="199">
        <f t="shared" si="15"/>
        <v>0</v>
      </c>
      <c r="BG227" s="199">
        <f t="shared" si="16"/>
        <v>0</v>
      </c>
      <c r="BH227" s="199">
        <f t="shared" si="17"/>
        <v>0</v>
      </c>
      <c r="BI227" s="199">
        <f t="shared" si="18"/>
        <v>0</v>
      </c>
      <c r="BJ227" s="15" t="s">
        <v>144</v>
      </c>
      <c r="BK227" s="199">
        <f t="shared" si="19"/>
        <v>0</v>
      </c>
      <c r="BL227" s="15" t="s">
        <v>211</v>
      </c>
      <c r="BM227" s="198" t="s">
        <v>474</v>
      </c>
    </row>
    <row r="228" spans="1:65" s="2" customFormat="1" ht="24" customHeight="1">
      <c r="A228" s="32"/>
      <c r="B228" s="33"/>
      <c r="C228" s="186" t="s">
        <v>475</v>
      </c>
      <c r="D228" s="186" t="s">
        <v>139</v>
      </c>
      <c r="E228" s="187" t="s">
        <v>476</v>
      </c>
      <c r="F228" s="188" t="s">
        <v>477</v>
      </c>
      <c r="G228" s="189" t="s">
        <v>370</v>
      </c>
      <c r="H228" s="190">
        <v>6</v>
      </c>
      <c r="I228" s="191"/>
      <c r="J228" s="192">
        <f t="shared" si="10"/>
        <v>0</v>
      </c>
      <c r="K228" s="193"/>
      <c r="L228" s="37"/>
      <c r="M228" s="194" t="s">
        <v>19</v>
      </c>
      <c r="N228" s="195" t="s">
        <v>45</v>
      </c>
      <c r="O228" s="62"/>
      <c r="P228" s="196">
        <f t="shared" si="11"/>
        <v>0</v>
      </c>
      <c r="Q228" s="196">
        <v>2.9999999999999997E-4</v>
      </c>
      <c r="R228" s="196">
        <f t="shared" si="12"/>
        <v>1.8E-3</v>
      </c>
      <c r="S228" s="196">
        <v>0</v>
      </c>
      <c r="T228" s="197">
        <f t="shared" si="13"/>
        <v>0</v>
      </c>
      <c r="U228" s="32"/>
      <c r="V228" s="32"/>
      <c r="W228" s="32"/>
      <c r="X228" s="32"/>
      <c r="Y228" s="32"/>
      <c r="Z228" s="32"/>
      <c r="AA228" s="32"/>
      <c r="AB228" s="32"/>
      <c r="AC228" s="32"/>
      <c r="AD228" s="32"/>
      <c r="AE228" s="32"/>
      <c r="AR228" s="198" t="s">
        <v>211</v>
      </c>
      <c r="AT228" s="198" t="s">
        <v>139</v>
      </c>
      <c r="AU228" s="198" t="s">
        <v>144</v>
      </c>
      <c r="AY228" s="15" t="s">
        <v>136</v>
      </c>
      <c r="BE228" s="199">
        <f t="shared" si="14"/>
        <v>0</v>
      </c>
      <c r="BF228" s="199">
        <f t="shared" si="15"/>
        <v>0</v>
      </c>
      <c r="BG228" s="199">
        <f t="shared" si="16"/>
        <v>0</v>
      </c>
      <c r="BH228" s="199">
        <f t="shared" si="17"/>
        <v>0</v>
      </c>
      <c r="BI228" s="199">
        <f t="shared" si="18"/>
        <v>0</v>
      </c>
      <c r="BJ228" s="15" t="s">
        <v>144</v>
      </c>
      <c r="BK228" s="199">
        <f t="shared" si="19"/>
        <v>0</v>
      </c>
      <c r="BL228" s="15" t="s">
        <v>211</v>
      </c>
      <c r="BM228" s="198" t="s">
        <v>478</v>
      </c>
    </row>
    <row r="229" spans="1:65" s="2" customFormat="1" ht="24" customHeight="1">
      <c r="A229" s="32"/>
      <c r="B229" s="33"/>
      <c r="C229" s="186" t="s">
        <v>479</v>
      </c>
      <c r="D229" s="186" t="s">
        <v>139</v>
      </c>
      <c r="E229" s="187" t="s">
        <v>480</v>
      </c>
      <c r="F229" s="188" t="s">
        <v>481</v>
      </c>
      <c r="G229" s="189" t="s">
        <v>162</v>
      </c>
      <c r="H229" s="190">
        <v>1</v>
      </c>
      <c r="I229" s="191"/>
      <c r="J229" s="192">
        <f t="shared" si="10"/>
        <v>0</v>
      </c>
      <c r="K229" s="193"/>
      <c r="L229" s="37"/>
      <c r="M229" s="194" t="s">
        <v>19</v>
      </c>
      <c r="N229" s="195" t="s">
        <v>45</v>
      </c>
      <c r="O229" s="62"/>
      <c r="P229" s="196">
        <f t="shared" si="11"/>
        <v>0</v>
      </c>
      <c r="Q229" s="196">
        <v>1.09E-3</v>
      </c>
      <c r="R229" s="196">
        <f t="shared" si="12"/>
        <v>1.09E-3</v>
      </c>
      <c r="S229" s="196">
        <v>0</v>
      </c>
      <c r="T229" s="197">
        <f t="shared" si="13"/>
        <v>0</v>
      </c>
      <c r="U229" s="32"/>
      <c r="V229" s="32"/>
      <c r="W229" s="32"/>
      <c r="X229" s="32"/>
      <c r="Y229" s="32"/>
      <c r="Z229" s="32"/>
      <c r="AA229" s="32"/>
      <c r="AB229" s="32"/>
      <c r="AC229" s="32"/>
      <c r="AD229" s="32"/>
      <c r="AE229" s="32"/>
      <c r="AR229" s="198" t="s">
        <v>211</v>
      </c>
      <c r="AT229" s="198" t="s">
        <v>139</v>
      </c>
      <c r="AU229" s="198" t="s">
        <v>144</v>
      </c>
      <c r="AY229" s="15" t="s">
        <v>136</v>
      </c>
      <c r="BE229" s="199">
        <f t="shared" si="14"/>
        <v>0</v>
      </c>
      <c r="BF229" s="199">
        <f t="shared" si="15"/>
        <v>0</v>
      </c>
      <c r="BG229" s="199">
        <f t="shared" si="16"/>
        <v>0</v>
      </c>
      <c r="BH229" s="199">
        <f t="shared" si="17"/>
        <v>0</v>
      </c>
      <c r="BI229" s="199">
        <f t="shared" si="18"/>
        <v>0</v>
      </c>
      <c r="BJ229" s="15" t="s">
        <v>144</v>
      </c>
      <c r="BK229" s="199">
        <f t="shared" si="19"/>
        <v>0</v>
      </c>
      <c r="BL229" s="15" t="s">
        <v>211</v>
      </c>
      <c r="BM229" s="198" t="s">
        <v>482</v>
      </c>
    </row>
    <row r="230" spans="1:65" s="2" customFormat="1" ht="16.5" customHeight="1">
      <c r="A230" s="32"/>
      <c r="B230" s="33"/>
      <c r="C230" s="186" t="s">
        <v>483</v>
      </c>
      <c r="D230" s="186" t="s">
        <v>139</v>
      </c>
      <c r="E230" s="187" t="s">
        <v>484</v>
      </c>
      <c r="F230" s="188" t="s">
        <v>485</v>
      </c>
      <c r="G230" s="189" t="s">
        <v>370</v>
      </c>
      <c r="H230" s="190">
        <v>1</v>
      </c>
      <c r="I230" s="191"/>
      <c r="J230" s="192">
        <f t="shared" si="10"/>
        <v>0</v>
      </c>
      <c r="K230" s="193"/>
      <c r="L230" s="37"/>
      <c r="M230" s="194" t="s">
        <v>19</v>
      </c>
      <c r="N230" s="195" t="s">
        <v>45</v>
      </c>
      <c r="O230" s="62"/>
      <c r="P230" s="196">
        <f t="shared" si="11"/>
        <v>0</v>
      </c>
      <c r="Q230" s="196">
        <v>0</v>
      </c>
      <c r="R230" s="196">
        <f t="shared" si="12"/>
        <v>0</v>
      </c>
      <c r="S230" s="196">
        <v>1.56E-3</v>
      </c>
      <c r="T230" s="197">
        <f t="shared" si="13"/>
        <v>1.56E-3</v>
      </c>
      <c r="U230" s="32"/>
      <c r="V230" s="32"/>
      <c r="W230" s="32"/>
      <c r="X230" s="32"/>
      <c r="Y230" s="32"/>
      <c r="Z230" s="32"/>
      <c r="AA230" s="32"/>
      <c r="AB230" s="32"/>
      <c r="AC230" s="32"/>
      <c r="AD230" s="32"/>
      <c r="AE230" s="32"/>
      <c r="AR230" s="198" t="s">
        <v>211</v>
      </c>
      <c r="AT230" s="198" t="s">
        <v>139</v>
      </c>
      <c r="AU230" s="198" t="s">
        <v>144</v>
      </c>
      <c r="AY230" s="15" t="s">
        <v>136</v>
      </c>
      <c r="BE230" s="199">
        <f t="shared" si="14"/>
        <v>0</v>
      </c>
      <c r="BF230" s="199">
        <f t="shared" si="15"/>
        <v>0</v>
      </c>
      <c r="BG230" s="199">
        <f t="shared" si="16"/>
        <v>0</v>
      </c>
      <c r="BH230" s="199">
        <f t="shared" si="17"/>
        <v>0</v>
      </c>
      <c r="BI230" s="199">
        <f t="shared" si="18"/>
        <v>0</v>
      </c>
      <c r="BJ230" s="15" t="s">
        <v>144</v>
      </c>
      <c r="BK230" s="199">
        <f t="shared" si="19"/>
        <v>0</v>
      </c>
      <c r="BL230" s="15" t="s">
        <v>211</v>
      </c>
      <c r="BM230" s="198" t="s">
        <v>486</v>
      </c>
    </row>
    <row r="231" spans="1:65" s="2" customFormat="1" ht="16.5" customHeight="1">
      <c r="A231" s="32"/>
      <c r="B231" s="33"/>
      <c r="C231" s="186" t="s">
        <v>487</v>
      </c>
      <c r="D231" s="186" t="s">
        <v>139</v>
      </c>
      <c r="E231" s="187" t="s">
        <v>488</v>
      </c>
      <c r="F231" s="188" t="s">
        <v>489</v>
      </c>
      <c r="G231" s="189" t="s">
        <v>370</v>
      </c>
      <c r="H231" s="190">
        <v>1</v>
      </c>
      <c r="I231" s="191"/>
      <c r="J231" s="192">
        <f t="shared" si="10"/>
        <v>0</v>
      </c>
      <c r="K231" s="193"/>
      <c r="L231" s="37"/>
      <c r="M231" s="194" t="s">
        <v>19</v>
      </c>
      <c r="N231" s="195" t="s">
        <v>45</v>
      </c>
      <c r="O231" s="62"/>
      <c r="P231" s="196">
        <f t="shared" si="11"/>
        <v>0</v>
      </c>
      <c r="Q231" s="196">
        <v>0</v>
      </c>
      <c r="R231" s="196">
        <f t="shared" si="12"/>
        <v>0</v>
      </c>
      <c r="S231" s="196">
        <v>8.5999999999999998E-4</v>
      </c>
      <c r="T231" s="197">
        <f t="shared" si="13"/>
        <v>8.5999999999999998E-4</v>
      </c>
      <c r="U231" s="32"/>
      <c r="V231" s="32"/>
      <c r="W231" s="32"/>
      <c r="X231" s="32"/>
      <c r="Y231" s="32"/>
      <c r="Z231" s="32"/>
      <c r="AA231" s="32"/>
      <c r="AB231" s="32"/>
      <c r="AC231" s="32"/>
      <c r="AD231" s="32"/>
      <c r="AE231" s="32"/>
      <c r="AR231" s="198" t="s">
        <v>211</v>
      </c>
      <c r="AT231" s="198" t="s">
        <v>139</v>
      </c>
      <c r="AU231" s="198" t="s">
        <v>144</v>
      </c>
      <c r="AY231" s="15" t="s">
        <v>136</v>
      </c>
      <c r="BE231" s="199">
        <f t="shared" si="14"/>
        <v>0</v>
      </c>
      <c r="BF231" s="199">
        <f t="shared" si="15"/>
        <v>0</v>
      </c>
      <c r="BG231" s="199">
        <f t="shared" si="16"/>
        <v>0</v>
      </c>
      <c r="BH231" s="199">
        <f t="shared" si="17"/>
        <v>0</v>
      </c>
      <c r="BI231" s="199">
        <f t="shared" si="18"/>
        <v>0</v>
      </c>
      <c r="BJ231" s="15" t="s">
        <v>144</v>
      </c>
      <c r="BK231" s="199">
        <f t="shared" si="19"/>
        <v>0</v>
      </c>
      <c r="BL231" s="15" t="s">
        <v>211</v>
      </c>
      <c r="BM231" s="198" t="s">
        <v>490</v>
      </c>
    </row>
    <row r="232" spans="1:65" s="2" customFormat="1" ht="24" customHeight="1">
      <c r="A232" s="32"/>
      <c r="B232" s="33"/>
      <c r="C232" s="186" t="s">
        <v>491</v>
      </c>
      <c r="D232" s="186" t="s">
        <v>139</v>
      </c>
      <c r="E232" s="187" t="s">
        <v>492</v>
      </c>
      <c r="F232" s="188" t="s">
        <v>493</v>
      </c>
      <c r="G232" s="189" t="s">
        <v>370</v>
      </c>
      <c r="H232" s="190">
        <v>1</v>
      </c>
      <c r="I232" s="191"/>
      <c r="J232" s="192">
        <f t="shared" si="10"/>
        <v>0</v>
      </c>
      <c r="K232" s="193"/>
      <c r="L232" s="37"/>
      <c r="M232" s="194" t="s">
        <v>19</v>
      </c>
      <c r="N232" s="195" t="s">
        <v>45</v>
      </c>
      <c r="O232" s="62"/>
      <c r="P232" s="196">
        <f t="shared" si="11"/>
        <v>0</v>
      </c>
      <c r="Q232" s="196">
        <v>1.8E-3</v>
      </c>
      <c r="R232" s="196">
        <f t="shared" si="12"/>
        <v>1.8E-3</v>
      </c>
      <c r="S232" s="196">
        <v>0</v>
      </c>
      <c r="T232" s="197">
        <f t="shared" si="13"/>
        <v>0</v>
      </c>
      <c r="U232" s="32"/>
      <c r="V232" s="32"/>
      <c r="W232" s="32"/>
      <c r="X232" s="32"/>
      <c r="Y232" s="32"/>
      <c r="Z232" s="32"/>
      <c r="AA232" s="32"/>
      <c r="AB232" s="32"/>
      <c r="AC232" s="32"/>
      <c r="AD232" s="32"/>
      <c r="AE232" s="32"/>
      <c r="AR232" s="198" t="s">
        <v>211</v>
      </c>
      <c r="AT232" s="198" t="s">
        <v>139</v>
      </c>
      <c r="AU232" s="198" t="s">
        <v>144</v>
      </c>
      <c r="AY232" s="15" t="s">
        <v>136</v>
      </c>
      <c r="BE232" s="199">
        <f t="shared" si="14"/>
        <v>0</v>
      </c>
      <c r="BF232" s="199">
        <f t="shared" si="15"/>
        <v>0</v>
      </c>
      <c r="BG232" s="199">
        <f t="shared" si="16"/>
        <v>0</v>
      </c>
      <c r="BH232" s="199">
        <f t="shared" si="17"/>
        <v>0</v>
      </c>
      <c r="BI232" s="199">
        <f t="shared" si="18"/>
        <v>0</v>
      </c>
      <c r="BJ232" s="15" t="s">
        <v>144</v>
      </c>
      <c r="BK232" s="199">
        <f t="shared" si="19"/>
        <v>0</v>
      </c>
      <c r="BL232" s="15" t="s">
        <v>211</v>
      </c>
      <c r="BM232" s="198" t="s">
        <v>494</v>
      </c>
    </row>
    <row r="233" spans="1:65" s="2" customFormat="1" ht="29.25">
      <c r="A233" s="32"/>
      <c r="B233" s="33"/>
      <c r="C233" s="34"/>
      <c r="D233" s="200" t="s">
        <v>154</v>
      </c>
      <c r="E233" s="34"/>
      <c r="F233" s="201" t="s">
        <v>495</v>
      </c>
      <c r="G233" s="34"/>
      <c r="H233" s="34"/>
      <c r="I233" s="106"/>
      <c r="J233" s="34"/>
      <c r="K233" s="34"/>
      <c r="L233" s="37"/>
      <c r="M233" s="202"/>
      <c r="N233" s="203"/>
      <c r="O233" s="62"/>
      <c r="P233" s="62"/>
      <c r="Q233" s="62"/>
      <c r="R233" s="62"/>
      <c r="S233" s="62"/>
      <c r="T233" s="63"/>
      <c r="U233" s="32"/>
      <c r="V233" s="32"/>
      <c r="W233" s="32"/>
      <c r="X233" s="32"/>
      <c r="Y233" s="32"/>
      <c r="Z233" s="32"/>
      <c r="AA233" s="32"/>
      <c r="AB233" s="32"/>
      <c r="AC233" s="32"/>
      <c r="AD233" s="32"/>
      <c r="AE233" s="32"/>
      <c r="AT233" s="15" t="s">
        <v>154</v>
      </c>
      <c r="AU233" s="15" t="s">
        <v>144</v>
      </c>
    </row>
    <row r="234" spans="1:65" s="2" customFormat="1" ht="24" customHeight="1">
      <c r="A234" s="32"/>
      <c r="B234" s="33"/>
      <c r="C234" s="186" t="s">
        <v>496</v>
      </c>
      <c r="D234" s="186" t="s">
        <v>139</v>
      </c>
      <c r="E234" s="187" t="s">
        <v>497</v>
      </c>
      <c r="F234" s="188" t="s">
        <v>498</v>
      </c>
      <c r="G234" s="189" t="s">
        <v>162</v>
      </c>
      <c r="H234" s="190">
        <v>1</v>
      </c>
      <c r="I234" s="191"/>
      <c r="J234" s="192">
        <f>ROUND(I234*H234,2)</f>
        <v>0</v>
      </c>
      <c r="K234" s="193"/>
      <c r="L234" s="37"/>
      <c r="M234" s="194" t="s">
        <v>19</v>
      </c>
      <c r="N234" s="195" t="s">
        <v>45</v>
      </c>
      <c r="O234" s="62"/>
      <c r="P234" s="196">
        <f>O234*H234</f>
        <v>0</v>
      </c>
      <c r="Q234" s="196">
        <v>4.0000000000000003E-5</v>
      </c>
      <c r="R234" s="196">
        <f>Q234*H234</f>
        <v>4.0000000000000003E-5</v>
      </c>
      <c r="S234" s="196">
        <v>0</v>
      </c>
      <c r="T234" s="197">
        <f>S234*H234</f>
        <v>0</v>
      </c>
      <c r="U234" s="32"/>
      <c r="V234" s="32"/>
      <c r="W234" s="32"/>
      <c r="X234" s="32"/>
      <c r="Y234" s="32"/>
      <c r="Z234" s="32"/>
      <c r="AA234" s="32"/>
      <c r="AB234" s="32"/>
      <c r="AC234" s="32"/>
      <c r="AD234" s="32"/>
      <c r="AE234" s="32"/>
      <c r="AR234" s="198" t="s">
        <v>211</v>
      </c>
      <c r="AT234" s="198" t="s">
        <v>139</v>
      </c>
      <c r="AU234" s="198" t="s">
        <v>144</v>
      </c>
      <c r="AY234" s="15" t="s">
        <v>136</v>
      </c>
      <c r="BE234" s="199">
        <f>IF(N234="základní",J234,0)</f>
        <v>0</v>
      </c>
      <c r="BF234" s="199">
        <f>IF(N234="snížená",J234,0)</f>
        <v>0</v>
      </c>
      <c r="BG234" s="199">
        <f>IF(N234="zákl. přenesená",J234,0)</f>
        <v>0</v>
      </c>
      <c r="BH234" s="199">
        <f>IF(N234="sníž. přenesená",J234,0)</f>
        <v>0</v>
      </c>
      <c r="BI234" s="199">
        <f>IF(N234="nulová",J234,0)</f>
        <v>0</v>
      </c>
      <c r="BJ234" s="15" t="s">
        <v>144</v>
      </c>
      <c r="BK234" s="199">
        <f>ROUND(I234*H234,2)</f>
        <v>0</v>
      </c>
      <c r="BL234" s="15" t="s">
        <v>211</v>
      </c>
      <c r="BM234" s="198" t="s">
        <v>499</v>
      </c>
    </row>
    <row r="235" spans="1:65" s="2" customFormat="1" ht="29.25">
      <c r="A235" s="32"/>
      <c r="B235" s="33"/>
      <c r="C235" s="34"/>
      <c r="D235" s="200" t="s">
        <v>154</v>
      </c>
      <c r="E235" s="34"/>
      <c r="F235" s="201" t="s">
        <v>500</v>
      </c>
      <c r="G235" s="34"/>
      <c r="H235" s="34"/>
      <c r="I235" s="106"/>
      <c r="J235" s="34"/>
      <c r="K235" s="34"/>
      <c r="L235" s="37"/>
      <c r="M235" s="202"/>
      <c r="N235" s="203"/>
      <c r="O235" s="62"/>
      <c r="P235" s="62"/>
      <c r="Q235" s="62"/>
      <c r="R235" s="62"/>
      <c r="S235" s="62"/>
      <c r="T235" s="63"/>
      <c r="U235" s="32"/>
      <c r="V235" s="32"/>
      <c r="W235" s="32"/>
      <c r="X235" s="32"/>
      <c r="Y235" s="32"/>
      <c r="Z235" s="32"/>
      <c r="AA235" s="32"/>
      <c r="AB235" s="32"/>
      <c r="AC235" s="32"/>
      <c r="AD235" s="32"/>
      <c r="AE235" s="32"/>
      <c r="AT235" s="15" t="s">
        <v>154</v>
      </c>
      <c r="AU235" s="15" t="s">
        <v>144</v>
      </c>
    </row>
    <row r="236" spans="1:65" s="2" customFormat="1" ht="24" customHeight="1">
      <c r="A236" s="32"/>
      <c r="B236" s="33"/>
      <c r="C236" s="204" t="s">
        <v>501</v>
      </c>
      <c r="D236" s="204" t="s">
        <v>179</v>
      </c>
      <c r="E236" s="205" t="s">
        <v>502</v>
      </c>
      <c r="F236" s="206" t="s">
        <v>503</v>
      </c>
      <c r="G236" s="207" t="s">
        <v>162</v>
      </c>
      <c r="H236" s="208">
        <v>1</v>
      </c>
      <c r="I236" s="209"/>
      <c r="J236" s="210">
        <f>ROUND(I236*H236,2)</f>
        <v>0</v>
      </c>
      <c r="K236" s="211"/>
      <c r="L236" s="212"/>
      <c r="M236" s="213" t="s">
        <v>19</v>
      </c>
      <c r="N236" s="214" t="s">
        <v>45</v>
      </c>
      <c r="O236" s="62"/>
      <c r="P236" s="196">
        <f>O236*H236</f>
        <v>0</v>
      </c>
      <c r="Q236" s="196">
        <v>1.8E-3</v>
      </c>
      <c r="R236" s="196">
        <f>Q236*H236</f>
        <v>1.8E-3</v>
      </c>
      <c r="S236" s="196">
        <v>0</v>
      </c>
      <c r="T236" s="197">
        <f>S236*H236</f>
        <v>0</v>
      </c>
      <c r="U236" s="32"/>
      <c r="V236" s="32"/>
      <c r="W236" s="32"/>
      <c r="X236" s="32"/>
      <c r="Y236" s="32"/>
      <c r="Z236" s="32"/>
      <c r="AA236" s="32"/>
      <c r="AB236" s="32"/>
      <c r="AC236" s="32"/>
      <c r="AD236" s="32"/>
      <c r="AE236" s="32"/>
      <c r="AR236" s="198" t="s">
        <v>293</v>
      </c>
      <c r="AT236" s="198" t="s">
        <v>179</v>
      </c>
      <c r="AU236" s="198" t="s">
        <v>144</v>
      </c>
      <c r="AY236" s="15" t="s">
        <v>136</v>
      </c>
      <c r="BE236" s="199">
        <f>IF(N236="základní",J236,0)</f>
        <v>0</v>
      </c>
      <c r="BF236" s="199">
        <f>IF(N236="snížená",J236,0)</f>
        <v>0</v>
      </c>
      <c r="BG236" s="199">
        <f>IF(N236="zákl. přenesená",J236,0)</f>
        <v>0</v>
      </c>
      <c r="BH236" s="199">
        <f>IF(N236="sníž. přenesená",J236,0)</f>
        <v>0</v>
      </c>
      <c r="BI236" s="199">
        <f>IF(N236="nulová",J236,0)</f>
        <v>0</v>
      </c>
      <c r="BJ236" s="15" t="s">
        <v>144</v>
      </c>
      <c r="BK236" s="199">
        <f>ROUND(I236*H236,2)</f>
        <v>0</v>
      </c>
      <c r="BL236" s="15" t="s">
        <v>211</v>
      </c>
      <c r="BM236" s="198" t="s">
        <v>504</v>
      </c>
    </row>
    <row r="237" spans="1:65" s="2" customFormat="1" ht="24" customHeight="1">
      <c r="A237" s="32"/>
      <c r="B237" s="33"/>
      <c r="C237" s="186" t="s">
        <v>505</v>
      </c>
      <c r="D237" s="186" t="s">
        <v>139</v>
      </c>
      <c r="E237" s="187" t="s">
        <v>506</v>
      </c>
      <c r="F237" s="188" t="s">
        <v>507</v>
      </c>
      <c r="G237" s="189" t="s">
        <v>162</v>
      </c>
      <c r="H237" s="190">
        <v>1</v>
      </c>
      <c r="I237" s="191"/>
      <c r="J237" s="192">
        <f>ROUND(I237*H237,2)</f>
        <v>0</v>
      </c>
      <c r="K237" s="193"/>
      <c r="L237" s="37"/>
      <c r="M237" s="194" t="s">
        <v>19</v>
      </c>
      <c r="N237" s="195" t="s">
        <v>45</v>
      </c>
      <c r="O237" s="62"/>
      <c r="P237" s="196">
        <f>O237*H237</f>
        <v>0</v>
      </c>
      <c r="Q237" s="196">
        <v>1.2999999999999999E-4</v>
      </c>
      <c r="R237" s="196">
        <f>Q237*H237</f>
        <v>1.2999999999999999E-4</v>
      </c>
      <c r="S237" s="196">
        <v>0</v>
      </c>
      <c r="T237" s="197">
        <f>S237*H237</f>
        <v>0</v>
      </c>
      <c r="U237" s="32"/>
      <c r="V237" s="32"/>
      <c r="W237" s="32"/>
      <c r="X237" s="32"/>
      <c r="Y237" s="32"/>
      <c r="Z237" s="32"/>
      <c r="AA237" s="32"/>
      <c r="AB237" s="32"/>
      <c r="AC237" s="32"/>
      <c r="AD237" s="32"/>
      <c r="AE237" s="32"/>
      <c r="AR237" s="198" t="s">
        <v>211</v>
      </c>
      <c r="AT237" s="198" t="s">
        <v>139</v>
      </c>
      <c r="AU237" s="198" t="s">
        <v>144</v>
      </c>
      <c r="AY237" s="15" t="s">
        <v>136</v>
      </c>
      <c r="BE237" s="199">
        <f>IF(N237="základní",J237,0)</f>
        <v>0</v>
      </c>
      <c r="BF237" s="199">
        <f>IF(N237="snížená",J237,0)</f>
        <v>0</v>
      </c>
      <c r="BG237" s="199">
        <f>IF(N237="zákl. přenesená",J237,0)</f>
        <v>0</v>
      </c>
      <c r="BH237" s="199">
        <f>IF(N237="sníž. přenesená",J237,0)</f>
        <v>0</v>
      </c>
      <c r="BI237" s="199">
        <f>IF(N237="nulová",J237,0)</f>
        <v>0</v>
      </c>
      <c r="BJ237" s="15" t="s">
        <v>144</v>
      </c>
      <c r="BK237" s="199">
        <f>ROUND(I237*H237,2)</f>
        <v>0</v>
      </c>
      <c r="BL237" s="15" t="s">
        <v>211</v>
      </c>
      <c r="BM237" s="198" t="s">
        <v>508</v>
      </c>
    </row>
    <row r="238" spans="1:65" s="2" customFormat="1" ht="29.25">
      <c r="A238" s="32"/>
      <c r="B238" s="33"/>
      <c r="C238" s="34"/>
      <c r="D238" s="200" t="s">
        <v>154</v>
      </c>
      <c r="E238" s="34"/>
      <c r="F238" s="201" t="s">
        <v>509</v>
      </c>
      <c r="G238" s="34"/>
      <c r="H238" s="34"/>
      <c r="I238" s="106"/>
      <c r="J238" s="34"/>
      <c r="K238" s="34"/>
      <c r="L238" s="37"/>
      <c r="M238" s="202"/>
      <c r="N238" s="203"/>
      <c r="O238" s="62"/>
      <c r="P238" s="62"/>
      <c r="Q238" s="62"/>
      <c r="R238" s="62"/>
      <c r="S238" s="62"/>
      <c r="T238" s="63"/>
      <c r="U238" s="32"/>
      <c r="V238" s="32"/>
      <c r="W238" s="32"/>
      <c r="X238" s="32"/>
      <c r="Y238" s="32"/>
      <c r="Z238" s="32"/>
      <c r="AA238" s="32"/>
      <c r="AB238" s="32"/>
      <c r="AC238" s="32"/>
      <c r="AD238" s="32"/>
      <c r="AE238" s="32"/>
      <c r="AT238" s="15" t="s">
        <v>154</v>
      </c>
      <c r="AU238" s="15" t="s">
        <v>144</v>
      </c>
    </row>
    <row r="239" spans="1:65" s="2" customFormat="1" ht="24" customHeight="1">
      <c r="A239" s="32"/>
      <c r="B239" s="33"/>
      <c r="C239" s="204" t="s">
        <v>510</v>
      </c>
      <c r="D239" s="204" t="s">
        <v>179</v>
      </c>
      <c r="E239" s="205" t="s">
        <v>511</v>
      </c>
      <c r="F239" s="206" t="s">
        <v>512</v>
      </c>
      <c r="G239" s="207" t="s">
        <v>162</v>
      </c>
      <c r="H239" s="208">
        <v>1</v>
      </c>
      <c r="I239" s="209"/>
      <c r="J239" s="210">
        <f>ROUND(I239*H239,2)</f>
        <v>0</v>
      </c>
      <c r="K239" s="211"/>
      <c r="L239" s="212"/>
      <c r="M239" s="213" t="s">
        <v>19</v>
      </c>
      <c r="N239" s="214" t="s">
        <v>45</v>
      </c>
      <c r="O239" s="62"/>
      <c r="P239" s="196">
        <f>O239*H239</f>
        <v>0</v>
      </c>
      <c r="Q239" s="196">
        <v>5.3800000000000002E-3</v>
      </c>
      <c r="R239" s="196">
        <f>Q239*H239</f>
        <v>5.3800000000000002E-3</v>
      </c>
      <c r="S239" s="196">
        <v>0</v>
      </c>
      <c r="T239" s="197">
        <f>S239*H239</f>
        <v>0</v>
      </c>
      <c r="U239" s="32"/>
      <c r="V239" s="32"/>
      <c r="W239" s="32"/>
      <c r="X239" s="32"/>
      <c r="Y239" s="32"/>
      <c r="Z239" s="32"/>
      <c r="AA239" s="32"/>
      <c r="AB239" s="32"/>
      <c r="AC239" s="32"/>
      <c r="AD239" s="32"/>
      <c r="AE239" s="32"/>
      <c r="AR239" s="198" t="s">
        <v>293</v>
      </c>
      <c r="AT239" s="198" t="s">
        <v>179</v>
      </c>
      <c r="AU239" s="198" t="s">
        <v>144</v>
      </c>
      <c r="AY239" s="15" t="s">
        <v>136</v>
      </c>
      <c r="BE239" s="199">
        <f>IF(N239="základní",J239,0)</f>
        <v>0</v>
      </c>
      <c r="BF239" s="199">
        <f>IF(N239="snížená",J239,0)</f>
        <v>0</v>
      </c>
      <c r="BG239" s="199">
        <f>IF(N239="zákl. přenesená",J239,0)</f>
        <v>0</v>
      </c>
      <c r="BH239" s="199">
        <f>IF(N239="sníž. přenesená",J239,0)</f>
        <v>0</v>
      </c>
      <c r="BI239" s="199">
        <f>IF(N239="nulová",J239,0)</f>
        <v>0</v>
      </c>
      <c r="BJ239" s="15" t="s">
        <v>144</v>
      </c>
      <c r="BK239" s="199">
        <f>ROUND(I239*H239,2)</f>
        <v>0</v>
      </c>
      <c r="BL239" s="15" t="s">
        <v>211</v>
      </c>
      <c r="BM239" s="198" t="s">
        <v>513</v>
      </c>
    </row>
    <row r="240" spans="1:65" s="2" customFormat="1" ht="24" customHeight="1">
      <c r="A240" s="32"/>
      <c r="B240" s="33"/>
      <c r="C240" s="186" t="s">
        <v>514</v>
      </c>
      <c r="D240" s="186" t="s">
        <v>139</v>
      </c>
      <c r="E240" s="187" t="s">
        <v>515</v>
      </c>
      <c r="F240" s="188" t="s">
        <v>516</v>
      </c>
      <c r="G240" s="189" t="s">
        <v>162</v>
      </c>
      <c r="H240" s="190">
        <v>3</v>
      </c>
      <c r="I240" s="191"/>
      <c r="J240" s="192">
        <f>ROUND(I240*H240,2)</f>
        <v>0</v>
      </c>
      <c r="K240" s="193"/>
      <c r="L240" s="37"/>
      <c r="M240" s="194" t="s">
        <v>19</v>
      </c>
      <c r="N240" s="195" t="s">
        <v>45</v>
      </c>
      <c r="O240" s="62"/>
      <c r="P240" s="196">
        <f>O240*H240</f>
        <v>0</v>
      </c>
      <c r="Q240" s="196">
        <v>0</v>
      </c>
      <c r="R240" s="196">
        <f>Q240*H240</f>
        <v>0</v>
      </c>
      <c r="S240" s="196">
        <v>8.4999999999999995E-4</v>
      </c>
      <c r="T240" s="197">
        <f>S240*H240</f>
        <v>2.5499999999999997E-3</v>
      </c>
      <c r="U240" s="32"/>
      <c r="V240" s="32"/>
      <c r="W240" s="32"/>
      <c r="X240" s="32"/>
      <c r="Y240" s="32"/>
      <c r="Z240" s="32"/>
      <c r="AA240" s="32"/>
      <c r="AB240" s="32"/>
      <c r="AC240" s="32"/>
      <c r="AD240" s="32"/>
      <c r="AE240" s="32"/>
      <c r="AR240" s="198" t="s">
        <v>211</v>
      </c>
      <c r="AT240" s="198" t="s">
        <v>139</v>
      </c>
      <c r="AU240" s="198" t="s">
        <v>144</v>
      </c>
      <c r="AY240" s="15" t="s">
        <v>136</v>
      </c>
      <c r="BE240" s="199">
        <f>IF(N240="základní",J240,0)</f>
        <v>0</v>
      </c>
      <c r="BF240" s="199">
        <f>IF(N240="snížená",J240,0)</f>
        <v>0</v>
      </c>
      <c r="BG240" s="199">
        <f>IF(N240="zákl. přenesená",J240,0)</f>
        <v>0</v>
      </c>
      <c r="BH240" s="199">
        <f>IF(N240="sníž. přenesená",J240,0)</f>
        <v>0</v>
      </c>
      <c r="BI240" s="199">
        <f>IF(N240="nulová",J240,0)</f>
        <v>0</v>
      </c>
      <c r="BJ240" s="15" t="s">
        <v>144</v>
      </c>
      <c r="BK240" s="199">
        <f>ROUND(I240*H240,2)</f>
        <v>0</v>
      </c>
      <c r="BL240" s="15" t="s">
        <v>211</v>
      </c>
      <c r="BM240" s="198" t="s">
        <v>517</v>
      </c>
    </row>
    <row r="241" spans="1:65" s="2" customFormat="1" ht="24" customHeight="1">
      <c r="A241" s="32"/>
      <c r="B241" s="33"/>
      <c r="C241" s="186" t="s">
        <v>518</v>
      </c>
      <c r="D241" s="186" t="s">
        <v>139</v>
      </c>
      <c r="E241" s="187" t="s">
        <v>519</v>
      </c>
      <c r="F241" s="188" t="s">
        <v>520</v>
      </c>
      <c r="G241" s="189" t="s">
        <v>162</v>
      </c>
      <c r="H241" s="190">
        <v>3</v>
      </c>
      <c r="I241" s="191"/>
      <c r="J241" s="192">
        <f>ROUND(I241*H241,2)</f>
        <v>0</v>
      </c>
      <c r="K241" s="193"/>
      <c r="L241" s="37"/>
      <c r="M241" s="194" t="s">
        <v>19</v>
      </c>
      <c r="N241" s="195" t="s">
        <v>45</v>
      </c>
      <c r="O241" s="62"/>
      <c r="P241" s="196">
        <f>O241*H241</f>
        <v>0</v>
      </c>
      <c r="Q241" s="196">
        <v>3.6999999999999999E-4</v>
      </c>
      <c r="R241" s="196">
        <f>Q241*H241</f>
        <v>1.1099999999999999E-3</v>
      </c>
      <c r="S241" s="196">
        <v>0</v>
      </c>
      <c r="T241" s="197">
        <f>S241*H241</f>
        <v>0</v>
      </c>
      <c r="U241" s="32"/>
      <c r="V241" s="32"/>
      <c r="W241" s="32"/>
      <c r="X241" s="32"/>
      <c r="Y241" s="32"/>
      <c r="Z241" s="32"/>
      <c r="AA241" s="32"/>
      <c r="AB241" s="32"/>
      <c r="AC241" s="32"/>
      <c r="AD241" s="32"/>
      <c r="AE241" s="32"/>
      <c r="AR241" s="198" t="s">
        <v>211</v>
      </c>
      <c r="AT241" s="198" t="s">
        <v>139</v>
      </c>
      <c r="AU241" s="198" t="s">
        <v>144</v>
      </c>
      <c r="AY241" s="15" t="s">
        <v>136</v>
      </c>
      <c r="BE241" s="199">
        <f>IF(N241="základní",J241,0)</f>
        <v>0</v>
      </c>
      <c r="BF241" s="199">
        <f>IF(N241="snížená",J241,0)</f>
        <v>0</v>
      </c>
      <c r="BG241" s="199">
        <f>IF(N241="zákl. přenesená",J241,0)</f>
        <v>0</v>
      </c>
      <c r="BH241" s="199">
        <f>IF(N241="sníž. přenesená",J241,0)</f>
        <v>0</v>
      </c>
      <c r="BI241" s="199">
        <f>IF(N241="nulová",J241,0)</f>
        <v>0</v>
      </c>
      <c r="BJ241" s="15" t="s">
        <v>144</v>
      </c>
      <c r="BK241" s="199">
        <f>ROUND(I241*H241,2)</f>
        <v>0</v>
      </c>
      <c r="BL241" s="15" t="s">
        <v>211</v>
      </c>
      <c r="BM241" s="198" t="s">
        <v>521</v>
      </c>
    </row>
    <row r="242" spans="1:65" s="2" customFormat="1" ht="97.5">
      <c r="A242" s="32"/>
      <c r="B242" s="33"/>
      <c r="C242" s="34"/>
      <c r="D242" s="200" t="s">
        <v>154</v>
      </c>
      <c r="E242" s="34"/>
      <c r="F242" s="201" t="s">
        <v>522</v>
      </c>
      <c r="G242" s="34"/>
      <c r="H242" s="34"/>
      <c r="I242" s="106"/>
      <c r="J242" s="34"/>
      <c r="K242" s="34"/>
      <c r="L242" s="37"/>
      <c r="M242" s="202"/>
      <c r="N242" s="203"/>
      <c r="O242" s="62"/>
      <c r="P242" s="62"/>
      <c r="Q242" s="62"/>
      <c r="R242" s="62"/>
      <c r="S242" s="62"/>
      <c r="T242" s="63"/>
      <c r="U242" s="32"/>
      <c r="V242" s="32"/>
      <c r="W242" s="32"/>
      <c r="X242" s="32"/>
      <c r="Y242" s="32"/>
      <c r="Z242" s="32"/>
      <c r="AA242" s="32"/>
      <c r="AB242" s="32"/>
      <c r="AC242" s="32"/>
      <c r="AD242" s="32"/>
      <c r="AE242" s="32"/>
      <c r="AT242" s="15" t="s">
        <v>154</v>
      </c>
      <c r="AU242" s="15" t="s">
        <v>144</v>
      </c>
    </row>
    <row r="243" spans="1:65" s="2" customFormat="1" ht="48" customHeight="1">
      <c r="A243" s="32"/>
      <c r="B243" s="33"/>
      <c r="C243" s="186" t="s">
        <v>523</v>
      </c>
      <c r="D243" s="186" t="s">
        <v>139</v>
      </c>
      <c r="E243" s="187" t="s">
        <v>524</v>
      </c>
      <c r="F243" s="188" t="s">
        <v>525</v>
      </c>
      <c r="G243" s="189" t="s">
        <v>240</v>
      </c>
      <c r="H243" s="190">
        <v>7.3999999999999996E-2</v>
      </c>
      <c r="I243" s="191"/>
      <c r="J243" s="192">
        <f>ROUND(I243*H243,2)</f>
        <v>0</v>
      </c>
      <c r="K243" s="193"/>
      <c r="L243" s="37"/>
      <c r="M243" s="194" t="s">
        <v>19</v>
      </c>
      <c r="N243" s="195" t="s">
        <v>45</v>
      </c>
      <c r="O243" s="62"/>
      <c r="P243" s="196">
        <f>O243*H243</f>
        <v>0</v>
      </c>
      <c r="Q243" s="196">
        <v>0</v>
      </c>
      <c r="R243" s="196">
        <f>Q243*H243</f>
        <v>0</v>
      </c>
      <c r="S243" s="196">
        <v>0</v>
      </c>
      <c r="T243" s="197">
        <f>S243*H243</f>
        <v>0</v>
      </c>
      <c r="U243" s="32"/>
      <c r="V243" s="32"/>
      <c r="W243" s="32"/>
      <c r="X243" s="32"/>
      <c r="Y243" s="32"/>
      <c r="Z243" s="32"/>
      <c r="AA243" s="32"/>
      <c r="AB243" s="32"/>
      <c r="AC243" s="32"/>
      <c r="AD243" s="32"/>
      <c r="AE243" s="32"/>
      <c r="AR243" s="198" t="s">
        <v>211</v>
      </c>
      <c r="AT243" s="198" t="s">
        <v>139</v>
      </c>
      <c r="AU243" s="198" t="s">
        <v>144</v>
      </c>
      <c r="AY243" s="15" t="s">
        <v>136</v>
      </c>
      <c r="BE243" s="199">
        <f>IF(N243="základní",J243,0)</f>
        <v>0</v>
      </c>
      <c r="BF243" s="199">
        <f>IF(N243="snížená",J243,0)</f>
        <v>0</v>
      </c>
      <c r="BG243" s="199">
        <f>IF(N243="zákl. přenesená",J243,0)</f>
        <v>0</v>
      </c>
      <c r="BH243" s="199">
        <f>IF(N243="sníž. přenesená",J243,0)</f>
        <v>0</v>
      </c>
      <c r="BI243" s="199">
        <f>IF(N243="nulová",J243,0)</f>
        <v>0</v>
      </c>
      <c r="BJ243" s="15" t="s">
        <v>144</v>
      </c>
      <c r="BK243" s="199">
        <f>ROUND(I243*H243,2)</f>
        <v>0</v>
      </c>
      <c r="BL243" s="15" t="s">
        <v>211</v>
      </c>
      <c r="BM243" s="198" t="s">
        <v>526</v>
      </c>
    </row>
    <row r="244" spans="1:65" s="2" customFormat="1" ht="126.75">
      <c r="A244" s="32"/>
      <c r="B244" s="33"/>
      <c r="C244" s="34"/>
      <c r="D244" s="200" t="s">
        <v>154</v>
      </c>
      <c r="E244" s="34"/>
      <c r="F244" s="201" t="s">
        <v>527</v>
      </c>
      <c r="G244" s="34"/>
      <c r="H244" s="34"/>
      <c r="I244" s="106"/>
      <c r="J244" s="34"/>
      <c r="K244" s="34"/>
      <c r="L244" s="37"/>
      <c r="M244" s="202"/>
      <c r="N244" s="203"/>
      <c r="O244" s="62"/>
      <c r="P244" s="62"/>
      <c r="Q244" s="62"/>
      <c r="R244" s="62"/>
      <c r="S244" s="62"/>
      <c r="T244" s="63"/>
      <c r="U244" s="32"/>
      <c r="V244" s="32"/>
      <c r="W244" s="32"/>
      <c r="X244" s="32"/>
      <c r="Y244" s="32"/>
      <c r="Z244" s="32"/>
      <c r="AA244" s="32"/>
      <c r="AB244" s="32"/>
      <c r="AC244" s="32"/>
      <c r="AD244" s="32"/>
      <c r="AE244" s="32"/>
      <c r="AT244" s="15" t="s">
        <v>154</v>
      </c>
      <c r="AU244" s="15" t="s">
        <v>144</v>
      </c>
    </row>
    <row r="245" spans="1:65" s="2" customFormat="1" ht="48" customHeight="1">
      <c r="A245" s="32"/>
      <c r="B245" s="33"/>
      <c r="C245" s="186" t="s">
        <v>528</v>
      </c>
      <c r="D245" s="186" t="s">
        <v>139</v>
      </c>
      <c r="E245" s="187" t="s">
        <v>529</v>
      </c>
      <c r="F245" s="188" t="s">
        <v>530</v>
      </c>
      <c r="G245" s="189" t="s">
        <v>240</v>
      </c>
      <c r="H245" s="190">
        <v>7.3999999999999996E-2</v>
      </c>
      <c r="I245" s="191"/>
      <c r="J245" s="192">
        <f>ROUND(I245*H245,2)</f>
        <v>0</v>
      </c>
      <c r="K245" s="193"/>
      <c r="L245" s="37"/>
      <c r="M245" s="194" t="s">
        <v>19</v>
      </c>
      <c r="N245" s="195" t="s">
        <v>45</v>
      </c>
      <c r="O245" s="62"/>
      <c r="P245" s="196">
        <f>O245*H245</f>
        <v>0</v>
      </c>
      <c r="Q245" s="196">
        <v>0</v>
      </c>
      <c r="R245" s="196">
        <f>Q245*H245</f>
        <v>0</v>
      </c>
      <c r="S245" s="196">
        <v>0</v>
      </c>
      <c r="T245" s="197">
        <f>S245*H245</f>
        <v>0</v>
      </c>
      <c r="U245" s="32"/>
      <c r="V245" s="32"/>
      <c r="W245" s="32"/>
      <c r="X245" s="32"/>
      <c r="Y245" s="32"/>
      <c r="Z245" s="32"/>
      <c r="AA245" s="32"/>
      <c r="AB245" s="32"/>
      <c r="AC245" s="32"/>
      <c r="AD245" s="32"/>
      <c r="AE245" s="32"/>
      <c r="AR245" s="198" t="s">
        <v>211</v>
      </c>
      <c r="AT245" s="198" t="s">
        <v>139</v>
      </c>
      <c r="AU245" s="198" t="s">
        <v>144</v>
      </c>
      <c r="AY245" s="15" t="s">
        <v>136</v>
      </c>
      <c r="BE245" s="199">
        <f>IF(N245="základní",J245,0)</f>
        <v>0</v>
      </c>
      <c r="BF245" s="199">
        <f>IF(N245="snížená",J245,0)</f>
        <v>0</v>
      </c>
      <c r="BG245" s="199">
        <f>IF(N245="zákl. přenesená",J245,0)</f>
        <v>0</v>
      </c>
      <c r="BH245" s="199">
        <f>IF(N245="sníž. přenesená",J245,0)</f>
        <v>0</v>
      </c>
      <c r="BI245" s="199">
        <f>IF(N245="nulová",J245,0)</f>
        <v>0</v>
      </c>
      <c r="BJ245" s="15" t="s">
        <v>144</v>
      </c>
      <c r="BK245" s="199">
        <f>ROUND(I245*H245,2)</f>
        <v>0</v>
      </c>
      <c r="BL245" s="15" t="s">
        <v>211</v>
      </c>
      <c r="BM245" s="198" t="s">
        <v>531</v>
      </c>
    </row>
    <row r="246" spans="1:65" s="2" customFormat="1" ht="126.75">
      <c r="A246" s="32"/>
      <c r="B246" s="33"/>
      <c r="C246" s="34"/>
      <c r="D246" s="200" t="s">
        <v>154</v>
      </c>
      <c r="E246" s="34"/>
      <c r="F246" s="201" t="s">
        <v>527</v>
      </c>
      <c r="G246" s="34"/>
      <c r="H246" s="34"/>
      <c r="I246" s="106"/>
      <c r="J246" s="34"/>
      <c r="K246" s="34"/>
      <c r="L246" s="37"/>
      <c r="M246" s="202"/>
      <c r="N246" s="203"/>
      <c r="O246" s="62"/>
      <c r="P246" s="62"/>
      <c r="Q246" s="62"/>
      <c r="R246" s="62"/>
      <c r="S246" s="62"/>
      <c r="T246" s="63"/>
      <c r="U246" s="32"/>
      <c r="V246" s="32"/>
      <c r="W246" s="32"/>
      <c r="X246" s="32"/>
      <c r="Y246" s="32"/>
      <c r="Z246" s="32"/>
      <c r="AA246" s="32"/>
      <c r="AB246" s="32"/>
      <c r="AC246" s="32"/>
      <c r="AD246" s="32"/>
      <c r="AE246" s="32"/>
      <c r="AT246" s="15" t="s">
        <v>154</v>
      </c>
      <c r="AU246" s="15" t="s">
        <v>144</v>
      </c>
    </row>
    <row r="247" spans="1:65" s="12" customFormat="1" ht="22.9" customHeight="1">
      <c r="B247" s="170"/>
      <c r="C247" s="171"/>
      <c r="D247" s="172" t="s">
        <v>72</v>
      </c>
      <c r="E247" s="184" t="s">
        <v>532</v>
      </c>
      <c r="F247" s="184" t="s">
        <v>533</v>
      </c>
      <c r="G247" s="171"/>
      <c r="H247" s="171"/>
      <c r="I247" s="174"/>
      <c r="J247" s="185">
        <f>BK247</f>
        <v>0</v>
      </c>
      <c r="K247" s="171"/>
      <c r="L247" s="176"/>
      <c r="M247" s="177"/>
      <c r="N247" s="178"/>
      <c r="O247" s="178"/>
      <c r="P247" s="179">
        <f>SUM(P248:P249)</f>
        <v>0</v>
      </c>
      <c r="Q247" s="178"/>
      <c r="R247" s="179">
        <f>SUM(R248:R249)</f>
        <v>1.2410000000000001E-2</v>
      </c>
      <c r="S247" s="178"/>
      <c r="T247" s="180">
        <f>SUM(T248:T249)</f>
        <v>0</v>
      </c>
      <c r="AR247" s="181" t="s">
        <v>144</v>
      </c>
      <c r="AT247" s="182" t="s">
        <v>72</v>
      </c>
      <c r="AU247" s="182" t="s">
        <v>81</v>
      </c>
      <c r="AY247" s="181" t="s">
        <v>136</v>
      </c>
      <c r="BK247" s="183">
        <f>SUM(BK248:BK249)</f>
        <v>0</v>
      </c>
    </row>
    <row r="248" spans="1:65" s="2" customFormat="1" ht="24" customHeight="1">
      <c r="A248" s="32"/>
      <c r="B248" s="33"/>
      <c r="C248" s="186" t="s">
        <v>534</v>
      </c>
      <c r="D248" s="186" t="s">
        <v>139</v>
      </c>
      <c r="E248" s="187" t="s">
        <v>535</v>
      </c>
      <c r="F248" s="188" t="s">
        <v>536</v>
      </c>
      <c r="G248" s="189" t="s">
        <v>214</v>
      </c>
      <c r="H248" s="190">
        <v>2</v>
      </c>
      <c r="I248" s="191"/>
      <c r="J248" s="192">
        <f>ROUND(I248*H248,2)</f>
        <v>0</v>
      </c>
      <c r="K248" s="193"/>
      <c r="L248" s="37"/>
      <c r="M248" s="194" t="s">
        <v>19</v>
      </c>
      <c r="N248" s="195" t="s">
        <v>45</v>
      </c>
      <c r="O248" s="62"/>
      <c r="P248" s="196">
        <f>O248*H248</f>
        <v>0</v>
      </c>
      <c r="Q248" s="196">
        <v>1.48E-3</v>
      </c>
      <c r="R248" s="196">
        <f>Q248*H248</f>
        <v>2.96E-3</v>
      </c>
      <c r="S248" s="196">
        <v>0</v>
      </c>
      <c r="T248" s="197">
        <f>S248*H248</f>
        <v>0</v>
      </c>
      <c r="U248" s="32"/>
      <c r="V248" s="32"/>
      <c r="W248" s="32"/>
      <c r="X248" s="32"/>
      <c r="Y248" s="32"/>
      <c r="Z248" s="32"/>
      <c r="AA248" s="32"/>
      <c r="AB248" s="32"/>
      <c r="AC248" s="32"/>
      <c r="AD248" s="32"/>
      <c r="AE248" s="32"/>
      <c r="AR248" s="198" t="s">
        <v>211</v>
      </c>
      <c r="AT248" s="198" t="s">
        <v>139</v>
      </c>
      <c r="AU248" s="198" t="s">
        <v>144</v>
      </c>
      <c r="AY248" s="15" t="s">
        <v>136</v>
      </c>
      <c r="BE248" s="199">
        <f>IF(N248="základní",J248,0)</f>
        <v>0</v>
      </c>
      <c r="BF248" s="199">
        <f>IF(N248="snížená",J248,0)</f>
        <v>0</v>
      </c>
      <c r="BG248" s="199">
        <f>IF(N248="zákl. přenesená",J248,0)</f>
        <v>0</v>
      </c>
      <c r="BH248" s="199">
        <f>IF(N248="sníž. přenesená",J248,0)</f>
        <v>0</v>
      </c>
      <c r="BI248" s="199">
        <f>IF(N248="nulová",J248,0)</f>
        <v>0</v>
      </c>
      <c r="BJ248" s="15" t="s">
        <v>144</v>
      </c>
      <c r="BK248" s="199">
        <f>ROUND(I248*H248,2)</f>
        <v>0</v>
      </c>
      <c r="BL248" s="15" t="s">
        <v>211</v>
      </c>
      <c r="BM248" s="198" t="s">
        <v>537</v>
      </c>
    </row>
    <row r="249" spans="1:65" s="2" customFormat="1" ht="24" customHeight="1">
      <c r="A249" s="32"/>
      <c r="B249" s="33"/>
      <c r="C249" s="186" t="s">
        <v>538</v>
      </c>
      <c r="D249" s="186" t="s">
        <v>139</v>
      </c>
      <c r="E249" s="187" t="s">
        <v>539</v>
      </c>
      <c r="F249" s="188" t="s">
        <v>540</v>
      </c>
      <c r="G249" s="189" t="s">
        <v>214</v>
      </c>
      <c r="H249" s="190">
        <v>5</v>
      </c>
      <c r="I249" s="191"/>
      <c r="J249" s="192">
        <f>ROUND(I249*H249,2)</f>
        <v>0</v>
      </c>
      <c r="K249" s="193"/>
      <c r="L249" s="37"/>
      <c r="M249" s="194" t="s">
        <v>19</v>
      </c>
      <c r="N249" s="195" t="s">
        <v>45</v>
      </c>
      <c r="O249" s="62"/>
      <c r="P249" s="196">
        <f>O249*H249</f>
        <v>0</v>
      </c>
      <c r="Q249" s="196">
        <v>1.89E-3</v>
      </c>
      <c r="R249" s="196">
        <f>Q249*H249</f>
        <v>9.4500000000000001E-3</v>
      </c>
      <c r="S249" s="196">
        <v>0</v>
      </c>
      <c r="T249" s="197">
        <f>S249*H249</f>
        <v>0</v>
      </c>
      <c r="U249" s="32"/>
      <c r="V249" s="32"/>
      <c r="W249" s="32"/>
      <c r="X249" s="32"/>
      <c r="Y249" s="32"/>
      <c r="Z249" s="32"/>
      <c r="AA249" s="32"/>
      <c r="AB249" s="32"/>
      <c r="AC249" s="32"/>
      <c r="AD249" s="32"/>
      <c r="AE249" s="32"/>
      <c r="AR249" s="198" t="s">
        <v>211</v>
      </c>
      <c r="AT249" s="198" t="s">
        <v>139</v>
      </c>
      <c r="AU249" s="198" t="s">
        <v>144</v>
      </c>
      <c r="AY249" s="15" t="s">
        <v>136</v>
      </c>
      <c r="BE249" s="199">
        <f>IF(N249="základní",J249,0)</f>
        <v>0</v>
      </c>
      <c r="BF249" s="199">
        <f>IF(N249="snížená",J249,0)</f>
        <v>0</v>
      </c>
      <c r="BG249" s="199">
        <f>IF(N249="zákl. přenesená",J249,0)</f>
        <v>0</v>
      </c>
      <c r="BH249" s="199">
        <f>IF(N249="sníž. přenesená",J249,0)</f>
        <v>0</v>
      </c>
      <c r="BI249" s="199">
        <f>IF(N249="nulová",J249,0)</f>
        <v>0</v>
      </c>
      <c r="BJ249" s="15" t="s">
        <v>144</v>
      </c>
      <c r="BK249" s="199">
        <f>ROUND(I249*H249,2)</f>
        <v>0</v>
      </c>
      <c r="BL249" s="15" t="s">
        <v>211</v>
      </c>
      <c r="BM249" s="198" t="s">
        <v>541</v>
      </c>
    </row>
    <row r="250" spans="1:65" s="12" customFormat="1" ht="22.9" customHeight="1">
      <c r="B250" s="170"/>
      <c r="C250" s="171"/>
      <c r="D250" s="172" t="s">
        <v>72</v>
      </c>
      <c r="E250" s="184" t="s">
        <v>542</v>
      </c>
      <c r="F250" s="184" t="s">
        <v>543</v>
      </c>
      <c r="G250" s="171"/>
      <c r="H250" s="171"/>
      <c r="I250" s="174"/>
      <c r="J250" s="185">
        <f>BK250</f>
        <v>0</v>
      </c>
      <c r="K250" s="171"/>
      <c r="L250" s="176"/>
      <c r="M250" s="177"/>
      <c r="N250" s="178"/>
      <c r="O250" s="178"/>
      <c r="P250" s="179">
        <f>SUM(P251:P255)</f>
        <v>0</v>
      </c>
      <c r="Q250" s="178"/>
      <c r="R250" s="179">
        <f>SUM(R251:R255)</f>
        <v>1.5500000000000002E-3</v>
      </c>
      <c r="S250" s="178"/>
      <c r="T250" s="180">
        <f>SUM(T251:T255)</f>
        <v>0</v>
      </c>
      <c r="AR250" s="181" t="s">
        <v>144</v>
      </c>
      <c r="AT250" s="182" t="s">
        <v>72</v>
      </c>
      <c r="AU250" s="182" t="s">
        <v>81</v>
      </c>
      <c r="AY250" s="181" t="s">
        <v>136</v>
      </c>
      <c r="BK250" s="183">
        <f>SUM(BK251:BK255)</f>
        <v>0</v>
      </c>
    </row>
    <row r="251" spans="1:65" s="2" customFormat="1" ht="16.5" customHeight="1">
      <c r="A251" s="32"/>
      <c r="B251" s="33"/>
      <c r="C251" s="186" t="s">
        <v>544</v>
      </c>
      <c r="D251" s="186" t="s">
        <v>139</v>
      </c>
      <c r="E251" s="187" t="s">
        <v>545</v>
      </c>
      <c r="F251" s="188" t="s">
        <v>546</v>
      </c>
      <c r="G251" s="189" t="s">
        <v>162</v>
      </c>
      <c r="H251" s="190">
        <v>2</v>
      </c>
      <c r="I251" s="191"/>
      <c r="J251" s="192">
        <f>ROUND(I251*H251,2)</f>
        <v>0</v>
      </c>
      <c r="K251" s="193"/>
      <c r="L251" s="37"/>
      <c r="M251" s="194" t="s">
        <v>19</v>
      </c>
      <c r="N251" s="195" t="s">
        <v>45</v>
      </c>
      <c r="O251" s="62"/>
      <c r="P251" s="196">
        <f>O251*H251</f>
        <v>0</v>
      </c>
      <c r="Q251" s="196">
        <v>1E-4</v>
      </c>
      <c r="R251" s="196">
        <f>Q251*H251</f>
        <v>2.0000000000000001E-4</v>
      </c>
      <c r="S251" s="196">
        <v>0</v>
      </c>
      <c r="T251" s="197">
        <f>S251*H251</f>
        <v>0</v>
      </c>
      <c r="U251" s="32"/>
      <c r="V251" s="32"/>
      <c r="W251" s="32"/>
      <c r="X251" s="32"/>
      <c r="Y251" s="32"/>
      <c r="Z251" s="32"/>
      <c r="AA251" s="32"/>
      <c r="AB251" s="32"/>
      <c r="AC251" s="32"/>
      <c r="AD251" s="32"/>
      <c r="AE251" s="32"/>
      <c r="AR251" s="198" t="s">
        <v>211</v>
      </c>
      <c r="AT251" s="198" t="s">
        <v>139</v>
      </c>
      <c r="AU251" s="198" t="s">
        <v>144</v>
      </c>
      <c r="AY251" s="15" t="s">
        <v>136</v>
      </c>
      <c r="BE251" s="199">
        <f>IF(N251="základní",J251,0)</f>
        <v>0</v>
      </c>
      <c r="BF251" s="199">
        <f>IF(N251="snížená",J251,0)</f>
        <v>0</v>
      </c>
      <c r="BG251" s="199">
        <f>IF(N251="zákl. přenesená",J251,0)</f>
        <v>0</v>
      </c>
      <c r="BH251" s="199">
        <f>IF(N251="sníž. přenesená",J251,0)</f>
        <v>0</v>
      </c>
      <c r="BI251" s="199">
        <f>IF(N251="nulová",J251,0)</f>
        <v>0</v>
      </c>
      <c r="BJ251" s="15" t="s">
        <v>144</v>
      </c>
      <c r="BK251" s="199">
        <f>ROUND(I251*H251,2)</f>
        <v>0</v>
      </c>
      <c r="BL251" s="15" t="s">
        <v>211</v>
      </c>
      <c r="BM251" s="198" t="s">
        <v>547</v>
      </c>
    </row>
    <row r="252" spans="1:65" s="2" customFormat="1" ht="16.5" customHeight="1">
      <c r="A252" s="32"/>
      <c r="B252" s="33"/>
      <c r="C252" s="204" t="s">
        <v>548</v>
      </c>
      <c r="D252" s="204" t="s">
        <v>179</v>
      </c>
      <c r="E252" s="205" t="s">
        <v>549</v>
      </c>
      <c r="F252" s="206" t="s">
        <v>550</v>
      </c>
      <c r="G252" s="207" t="s">
        <v>162</v>
      </c>
      <c r="H252" s="208">
        <v>2</v>
      </c>
      <c r="I252" s="209"/>
      <c r="J252" s="210">
        <f>ROUND(I252*H252,2)</f>
        <v>0</v>
      </c>
      <c r="K252" s="211"/>
      <c r="L252" s="212"/>
      <c r="M252" s="213" t="s">
        <v>19</v>
      </c>
      <c r="N252" s="214" t="s">
        <v>45</v>
      </c>
      <c r="O252" s="62"/>
      <c r="P252" s="196">
        <f>O252*H252</f>
        <v>0</v>
      </c>
      <c r="Q252" s="196">
        <v>1E-4</v>
      </c>
      <c r="R252" s="196">
        <f>Q252*H252</f>
        <v>2.0000000000000001E-4</v>
      </c>
      <c r="S252" s="196">
        <v>0</v>
      </c>
      <c r="T252" s="197">
        <f>S252*H252</f>
        <v>0</v>
      </c>
      <c r="U252" s="32"/>
      <c r="V252" s="32"/>
      <c r="W252" s="32"/>
      <c r="X252" s="32"/>
      <c r="Y252" s="32"/>
      <c r="Z252" s="32"/>
      <c r="AA252" s="32"/>
      <c r="AB252" s="32"/>
      <c r="AC252" s="32"/>
      <c r="AD252" s="32"/>
      <c r="AE252" s="32"/>
      <c r="AR252" s="198" t="s">
        <v>293</v>
      </c>
      <c r="AT252" s="198" t="s">
        <v>179</v>
      </c>
      <c r="AU252" s="198" t="s">
        <v>144</v>
      </c>
      <c r="AY252" s="15" t="s">
        <v>136</v>
      </c>
      <c r="BE252" s="199">
        <f>IF(N252="základní",J252,0)</f>
        <v>0</v>
      </c>
      <c r="BF252" s="199">
        <f>IF(N252="snížená",J252,0)</f>
        <v>0</v>
      </c>
      <c r="BG252" s="199">
        <f>IF(N252="zákl. přenesená",J252,0)</f>
        <v>0</v>
      </c>
      <c r="BH252" s="199">
        <f>IF(N252="sníž. přenesená",J252,0)</f>
        <v>0</v>
      </c>
      <c r="BI252" s="199">
        <f>IF(N252="nulová",J252,0)</f>
        <v>0</v>
      </c>
      <c r="BJ252" s="15" t="s">
        <v>144</v>
      </c>
      <c r="BK252" s="199">
        <f>ROUND(I252*H252,2)</f>
        <v>0</v>
      </c>
      <c r="BL252" s="15" t="s">
        <v>211</v>
      </c>
      <c r="BM252" s="198" t="s">
        <v>551</v>
      </c>
    </row>
    <row r="253" spans="1:65" s="2" customFormat="1" ht="24" customHeight="1">
      <c r="A253" s="32"/>
      <c r="B253" s="33"/>
      <c r="C253" s="186" t="s">
        <v>552</v>
      </c>
      <c r="D253" s="186" t="s">
        <v>139</v>
      </c>
      <c r="E253" s="187" t="s">
        <v>553</v>
      </c>
      <c r="F253" s="188" t="s">
        <v>554</v>
      </c>
      <c r="G253" s="189" t="s">
        <v>162</v>
      </c>
      <c r="H253" s="190">
        <v>1</v>
      </c>
      <c r="I253" s="191"/>
      <c r="J253" s="192">
        <f>ROUND(I253*H253,2)</f>
        <v>0</v>
      </c>
      <c r="K253" s="193"/>
      <c r="L253" s="37"/>
      <c r="M253" s="194" t="s">
        <v>19</v>
      </c>
      <c r="N253" s="195" t="s">
        <v>45</v>
      </c>
      <c r="O253" s="62"/>
      <c r="P253" s="196">
        <f>O253*H253</f>
        <v>0</v>
      </c>
      <c r="Q253" s="196">
        <v>2.9E-4</v>
      </c>
      <c r="R253" s="196">
        <f>Q253*H253</f>
        <v>2.9E-4</v>
      </c>
      <c r="S253" s="196">
        <v>0</v>
      </c>
      <c r="T253" s="197">
        <f>S253*H253</f>
        <v>0</v>
      </c>
      <c r="U253" s="32"/>
      <c r="V253" s="32"/>
      <c r="W253" s="32"/>
      <c r="X253" s="32"/>
      <c r="Y253" s="32"/>
      <c r="Z253" s="32"/>
      <c r="AA253" s="32"/>
      <c r="AB253" s="32"/>
      <c r="AC253" s="32"/>
      <c r="AD253" s="32"/>
      <c r="AE253" s="32"/>
      <c r="AR253" s="198" t="s">
        <v>211</v>
      </c>
      <c r="AT253" s="198" t="s">
        <v>139</v>
      </c>
      <c r="AU253" s="198" t="s">
        <v>144</v>
      </c>
      <c r="AY253" s="15" t="s">
        <v>136</v>
      </c>
      <c r="BE253" s="199">
        <f>IF(N253="základní",J253,0)</f>
        <v>0</v>
      </c>
      <c r="BF253" s="199">
        <f>IF(N253="snížená",J253,0)</f>
        <v>0</v>
      </c>
      <c r="BG253" s="199">
        <f>IF(N253="zákl. přenesená",J253,0)</f>
        <v>0</v>
      </c>
      <c r="BH253" s="199">
        <f>IF(N253="sníž. přenesená",J253,0)</f>
        <v>0</v>
      </c>
      <c r="BI253" s="199">
        <f>IF(N253="nulová",J253,0)</f>
        <v>0</v>
      </c>
      <c r="BJ253" s="15" t="s">
        <v>144</v>
      </c>
      <c r="BK253" s="199">
        <f>ROUND(I253*H253,2)</f>
        <v>0</v>
      </c>
      <c r="BL253" s="15" t="s">
        <v>211</v>
      </c>
      <c r="BM253" s="198" t="s">
        <v>555</v>
      </c>
    </row>
    <row r="254" spans="1:65" s="2" customFormat="1" ht="48.75">
      <c r="A254" s="32"/>
      <c r="B254" s="33"/>
      <c r="C254" s="34"/>
      <c r="D254" s="200" t="s">
        <v>154</v>
      </c>
      <c r="E254" s="34"/>
      <c r="F254" s="201" t="s">
        <v>556</v>
      </c>
      <c r="G254" s="34"/>
      <c r="H254" s="34"/>
      <c r="I254" s="106"/>
      <c r="J254" s="34"/>
      <c r="K254" s="34"/>
      <c r="L254" s="37"/>
      <c r="M254" s="202"/>
      <c r="N254" s="203"/>
      <c r="O254" s="62"/>
      <c r="P254" s="62"/>
      <c r="Q254" s="62"/>
      <c r="R254" s="62"/>
      <c r="S254" s="62"/>
      <c r="T254" s="63"/>
      <c r="U254" s="32"/>
      <c r="V254" s="32"/>
      <c r="W254" s="32"/>
      <c r="X254" s="32"/>
      <c r="Y254" s="32"/>
      <c r="Z254" s="32"/>
      <c r="AA254" s="32"/>
      <c r="AB254" s="32"/>
      <c r="AC254" s="32"/>
      <c r="AD254" s="32"/>
      <c r="AE254" s="32"/>
      <c r="AT254" s="15" t="s">
        <v>154</v>
      </c>
      <c r="AU254" s="15" t="s">
        <v>144</v>
      </c>
    </row>
    <row r="255" spans="1:65" s="2" customFormat="1" ht="24" customHeight="1">
      <c r="A255" s="32"/>
      <c r="B255" s="33"/>
      <c r="C255" s="186" t="s">
        <v>557</v>
      </c>
      <c r="D255" s="186" t="s">
        <v>139</v>
      </c>
      <c r="E255" s="187" t="s">
        <v>558</v>
      </c>
      <c r="F255" s="188" t="s">
        <v>559</v>
      </c>
      <c r="G255" s="189" t="s">
        <v>162</v>
      </c>
      <c r="H255" s="190">
        <v>1</v>
      </c>
      <c r="I255" s="191"/>
      <c r="J255" s="192">
        <f>ROUND(I255*H255,2)</f>
        <v>0</v>
      </c>
      <c r="K255" s="193"/>
      <c r="L255" s="37"/>
      <c r="M255" s="194" t="s">
        <v>19</v>
      </c>
      <c r="N255" s="195" t="s">
        <v>45</v>
      </c>
      <c r="O255" s="62"/>
      <c r="P255" s="196">
        <f>O255*H255</f>
        <v>0</v>
      </c>
      <c r="Q255" s="196">
        <v>8.5999999999999998E-4</v>
      </c>
      <c r="R255" s="196">
        <f>Q255*H255</f>
        <v>8.5999999999999998E-4</v>
      </c>
      <c r="S255" s="196">
        <v>0</v>
      </c>
      <c r="T255" s="197">
        <f>S255*H255</f>
        <v>0</v>
      </c>
      <c r="U255" s="32"/>
      <c r="V255" s="32"/>
      <c r="W255" s="32"/>
      <c r="X255" s="32"/>
      <c r="Y255" s="32"/>
      <c r="Z255" s="32"/>
      <c r="AA255" s="32"/>
      <c r="AB255" s="32"/>
      <c r="AC255" s="32"/>
      <c r="AD255" s="32"/>
      <c r="AE255" s="32"/>
      <c r="AR255" s="198" t="s">
        <v>211</v>
      </c>
      <c r="AT255" s="198" t="s">
        <v>139</v>
      </c>
      <c r="AU255" s="198" t="s">
        <v>144</v>
      </c>
      <c r="AY255" s="15" t="s">
        <v>136</v>
      </c>
      <c r="BE255" s="199">
        <f>IF(N255="základní",J255,0)</f>
        <v>0</v>
      </c>
      <c r="BF255" s="199">
        <f>IF(N255="snížená",J255,0)</f>
        <v>0</v>
      </c>
      <c r="BG255" s="199">
        <f>IF(N255="zákl. přenesená",J255,0)</f>
        <v>0</v>
      </c>
      <c r="BH255" s="199">
        <f>IF(N255="sníž. přenesená",J255,0)</f>
        <v>0</v>
      </c>
      <c r="BI255" s="199">
        <f>IF(N255="nulová",J255,0)</f>
        <v>0</v>
      </c>
      <c r="BJ255" s="15" t="s">
        <v>144</v>
      </c>
      <c r="BK255" s="199">
        <f>ROUND(I255*H255,2)</f>
        <v>0</v>
      </c>
      <c r="BL255" s="15" t="s">
        <v>211</v>
      </c>
      <c r="BM255" s="198" t="s">
        <v>560</v>
      </c>
    </row>
    <row r="256" spans="1:65" s="12" customFormat="1" ht="22.9" customHeight="1">
      <c r="B256" s="170"/>
      <c r="C256" s="171"/>
      <c r="D256" s="172" t="s">
        <v>72</v>
      </c>
      <c r="E256" s="184" t="s">
        <v>561</v>
      </c>
      <c r="F256" s="184" t="s">
        <v>562</v>
      </c>
      <c r="G256" s="171"/>
      <c r="H256" s="171"/>
      <c r="I256" s="174"/>
      <c r="J256" s="185">
        <f>BK256</f>
        <v>0</v>
      </c>
      <c r="K256" s="171"/>
      <c r="L256" s="176"/>
      <c r="M256" s="177"/>
      <c r="N256" s="178"/>
      <c r="O256" s="178"/>
      <c r="P256" s="179">
        <f>SUM(P257:P266)</f>
        <v>0</v>
      </c>
      <c r="Q256" s="178"/>
      <c r="R256" s="179">
        <f>SUM(R257:R266)</f>
        <v>1.3440000000000001E-2</v>
      </c>
      <c r="S256" s="178"/>
      <c r="T256" s="180">
        <f>SUM(T257:T266)</f>
        <v>1.35E-2</v>
      </c>
      <c r="AR256" s="181" t="s">
        <v>144</v>
      </c>
      <c r="AT256" s="182" t="s">
        <v>72</v>
      </c>
      <c r="AU256" s="182" t="s">
        <v>81</v>
      </c>
      <c r="AY256" s="181" t="s">
        <v>136</v>
      </c>
      <c r="BK256" s="183">
        <f>SUM(BK257:BK266)</f>
        <v>0</v>
      </c>
    </row>
    <row r="257" spans="1:65" s="2" customFormat="1" ht="24" customHeight="1">
      <c r="A257" s="32"/>
      <c r="B257" s="33"/>
      <c r="C257" s="186" t="s">
        <v>563</v>
      </c>
      <c r="D257" s="186" t="s">
        <v>139</v>
      </c>
      <c r="E257" s="187" t="s">
        <v>564</v>
      </c>
      <c r="F257" s="188" t="s">
        <v>565</v>
      </c>
      <c r="G257" s="189" t="s">
        <v>162</v>
      </c>
      <c r="H257" s="190">
        <v>1</v>
      </c>
      <c r="I257" s="191"/>
      <c r="J257" s="192">
        <f>ROUND(I257*H257,2)</f>
        <v>0</v>
      </c>
      <c r="K257" s="193"/>
      <c r="L257" s="37"/>
      <c r="M257" s="194" t="s">
        <v>19</v>
      </c>
      <c r="N257" s="195" t="s">
        <v>45</v>
      </c>
      <c r="O257" s="62"/>
      <c r="P257" s="196">
        <f>O257*H257</f>
        <v>0</v>
      </c>
      <c r="Q257" s="196">
        <v>0</v>
      </c>
      <c r="R257" s="196">
        <f>Q257*H257</f>
        <v>0</v>
      </c>
      <c r="S257" s="196">
        <v>0</v>
      </c>
      <c r="T257" s="197">
        <f>S257*H257</f>
        <v>0</v>
      </c>
      <c r="U257" s="32"/>
      <c r="V257" s="32"/>
      <c r="W257" s="32"/>
      <c r="X257" s="32"/>
      <c r="Y257" s="32"/>
      <c r="Z257" s="32"/>
      <c r="AA257" s="32"/>
      <c r="AB257" s="32"/>
      <c r="AC257" s="32"/>
      <c r="AD257" s="32"/>
      <c r="AE257" s="32"/>
      <c r="AR257" s="198" t="s">
        <v>211</v>
      </c>
      <c r="AT257" s="198" t="s">
        <v>139</v>
      </c>
      <c r="AU257" s="198" t="s">
        <v>144</v>
      </c>
      <c r="AY257" s="15" t="s">
        <v>136</v>
      </c>
      <c r="BE257" s="199">
        <f>IF(N257="základní",J257,0)</f>
        <v>0</v>
      </c>
      <c r="BF257" s="199">
        <f>IF(N257="snížená",J257,0)</f>
        <v>0</v>
      </c>
      <c r="BG257" s="199">
        <f>IF(N257="zákl. přenesená",J257,0)</f>
        <v>0</v>
      </c>
      <c r="BH257" s="199">
        <f>IF(N257="sníž. přenesená",J257,0)</f>
        <v>0</v>
      </c>
      <c r="BI257" s="199">
        <f>IF(N257="nulová",J257,0)</f>
        <v>0</v>
      </c>
      <c r="BJ257" s="15" t="s">
        <v>144</v>
      </c>
      <c r="BK257" s="199">
        <f>ROUND(I257*H257,2)</f>
        <v>0</v>
      </c>
      <c r="BL257" s="15" t="s">
        <v>211</v>
      </c>
      <c r="BM257" s="198" t="s">
        <v>566</v>
      </c>
    </row>
    <row r="258" spans="1:65" s="2" customFormat="1" ht="36" customHeight="1">
      <c r="A258" s="32"/>
      <c r="B258" s="33"/>
      <c r="C258" s="186" t="s">
        <v>567</v>
      </c>
      <c r="D258" s="186" t="s">
        <v>139</v>
      </c>
      <c r="E258" s="187" t="s">
        <v>568</v>
      </c>
      <c r="F258" s="188" t="s">
        <v>569</v>
      </c>
      <c r="G258" s="189" t="s">
        <v>162</v>
      </c>
      <c r="H258" s="190">
        <v>1</v>
      </c>
      <c r="I258" s="191"/>
      <c r="J258" s="192">
        <f>ROUND(I258*H258,2)</f>
        <v>0</v>
      </c>
      <c r="K258" s="193"/>
      <c r="L258" s="37"/>
      <c r="M258" s="194" t="s">
        <v>19</v>
      </c>
      <c r="N258" s="195" t="s">
        <v>45</v>
      </c>
      <c r="O258" s="62"/>
      <c r="P258" s="196">
        <f>O258*H258</f>
        <v>0</v>
      </c>
      <c r="Q258" s="196">
        <v>1.336E-2</v>
      </c>
      <c r="R258" s="196">
        <f>Q258*H258</f>
        <v>1.336E-2</v>
      </c>
      <c r="S258" s="196">
        <v>0</v>
      </c>
      <c r="T258" s="197">
        <f>S258*H258</f>
        <v>0</v>
      </c>
      <c r="U258" s="32"/>
      <c r="V258" s="32"/>
      <c r="W258" s="32"/>
      <c r="X258" s="32"/>
      <c r="Y258" s="32"/>
      <c r="Z258" s="32"/>
      <c r="AA258" s="32"/>
      <c r="AB258" s="32"/>
      <c r="AC258" s="32"/>
      <c r="AD258" s="32"/>
      <c r="AE258" s="32"/>
      <c r="AR258" s="198" t="s">
        <v>211</v>
      </c>
      <c r="AT258" s="198" t="s">
        <v>139</v>
      </c>
      <c r="AU258" s="198" t="s">
        <v>144</v>
      </c>
      <c r="AY258" s="15" t="s">
        <v>136</v>
      </c>
      <c r="BE258" s="199">
        <f>IF(N258="základní",J258,0)</f>
        <v>0</v>
      </c>
      <c r="BF258" s="199">
        <f>IF(N258="snížená",J258,0)</f>
        <v>0</v>
      </c>
      <c r="BG258" s="199">
        <f>IF(N258="zákl. přenesená",J258,0)</f>
        <v>0</v>
      </c>
      <c r="BH258" s="199">
        <f>IF(N258="sníž. přenesená",J258,0)</f>
        <v>0</v>
      </c>
      <c r="BI258" s="199">
        <f>IF(N258="nulová",J258,0)</f>
        <v>0</v>
      </c>
      <c r="BJ258" s="15" t="s">
        <v>144</v>
      </c>
      <c r="BK258" s="199">
        <f>ROUND(I258*H258,2)</f>
        <v>0</v>
      </c>
      <c r="BL258" s="15" t="s">
        <v>211</v>
      </c>
      <c r="BM258" s="198" t="s">
        <v>570</v>
      </c>
    </row>
    <row r="259" spans="1:65" s="2" customFormat="1" ht="24" customHeight="1">
      <c r="A259" s="32"/>
      <c r="B259" s="33"/>
      <c r="C259" s="186" t="s">
        <v>571</v>
      </c>
      <c r="D259" s="186" t="s">
        <v>139</v>
      </c>
      <c r="E259" s="187" t="s">
        <v>572</v>
      </c>
      <c r="F259" s="188" t="s">
        <v>573</v>
      </c>
      <c r="G259" s="189" t="s">
        <v>162</v>
      </c>
      <c r="H259" s="190">
        <v>1</v>
      </c>
      <c r="I259" s="191"/>
      <c r="J259" s="192">
        <f>ROUND(I259*H259,2)</f>
        <v>0</v>
      </c>
      <c r="K259" s="193"/>
      <c r="L259" s="37"/>
      <c r="M259" s="194" t="s">
        <v>19</v>
      </c>
      <c r="N259" s="195" t="s">
        <v>45</v>
      </c>
      <c r="O259" s="62"/>
      <c r="P259" s="196">
        <f>O259*H259</f>
        <v>0</v>
      </c>
      <c r="Q259" s="196">
        <v>8.0000000000000007E-5</v>
      </c>
      <c r="R259" s="196">
        <f>Q259*H259</f>
        <v>8.0000000000000007E-5</v>
      </c>
      <c r="S259" s="196">
        <v>1.35E-2</v>
      </c>
      <c r="T259" s="197">
        <f>S259*H259</f>
        <v>1.35E-2</v>
      </c>
      <c r="U259" s="32"/>
      <c r="V259" s="32"/>
      <c r="W259" s="32"/>
      <c r="X259" s="32"/>
      <c r="Y259" s="32"/>
      <c r="Z259" s="32"/>
      <c r="AA259" s="32"/>
      <c r="AB259" s="32"/>
      <c r="AC259" s="32"/>
      <c r="AD259" s="32"/>
      <c r="AE259" s="32"/>
      <c r="AR259" s="198" t="s">
        <v>211</v>
      </c>
      <c r="AT259" s="198" t="s">
        <v>139</v>
      </c>
      <c r="AU259" s="198" t="s">
        <v>144</v>
      </c>
      <c r="AY259" s="15" t="s">
        <v>136</v>
      </c>
      <c r="BE259" s="199">
        <f>IF(N259="základní",J259,0)</f>
        <v>0</v>
      </c>
      <c r="BF259" s="199">
        <f>IF(N259="snížená",J259,0)</f>
        <v>0</v>
      </c>
      <c r="BG259" s="199">
        <f>IF(N259="zákl. přenesená",J259,0)</f>
        <v>0</v>
      </c>
      <c r="BH259" s="199">
        <f>IF(N259="sníž. přenesená",J259,0)</f>
        <v>0</v>
      </c>
      <c r="BI259" s="199">
        <f>IF(N259="nulová",J259,0)</f>
        <v>0</v>
      </c>
      <c r="BJ259" s="15" t="s">
        <v>144</v>
      </c>
      <c r="BK259" s="199">
        <f>ROUND(I259*H259,2)</f>
        <v>0</v>
      </c>
      <c r="BL259" s="15" t="s">
        <v>211</v>
      </c>
      <c r="BM259" s="198" t="s">
        <v>574</v>
      </c>
    </row>
    <row r="260" spans="1:65" s="2" customFormat="1" ht="24" customHeight="1">
      <c r="A260" s="32"/>
      <c r="B260" s="33"/>
      <c r="C260" s="186" t="s">
        <v>575</v>
      </c>
      <c r="D260" s="186" t="s">
        <v>139</v>
      </c>
      <c r="E260" s="187" t="s">
        <v>576</v>
      </c>
      <c r="F260" s="188" t="s">
        <v>577</v>
      </c>
      <c r="G260" s="189" t="s">
        <v>142</v>
      </c>
      <c r="H260" s="190">
        <v>20</v>
      </c>
      <c r="I260" s="191"/>
      <c r="J260" s="192">
        <f>ROUND(I260*H260,2)</f>
        <v>0</v>
      </c>
      <c r="K260" s="193"/>
      <c r="L260" s="37"/>
      <c r="M260" s="194" t="s">
        <v>19</v>
      </c>
      <c r="N260" s="195" t="s">
        <v>45</v>
      </c>
      <c r="O260" s="62"/>
      <c r="P260" s="196">
        <f>O260*H260</f>
        <v>0</v>
      </c>
      <c r="Q260" s="196">
        <v>0</v>
      </c>
      <c r="R260" s="196">
        <f>Q260*H260</f>
        <v>0</v>
      </c>
      <c r="S260" s="196">
        <v>0</v>
      </c>
      <c r="T260" s="197">
        <f>S260*H260</f>
        <v>0</v>
      </c>
      <c r="U260" s="32"/>
      <c r="V260" s="32"/>
      <c r="W260" s="32"/>
      <c r="X260" s="32"/>
      <c r="Y260" s="32"/>
      <c r="Z260" s="32"/>
      <c r="AA260" s="32"/>
      <c r="AB260" s="32"/>
      <c r="AC260" s="32"/>
      <c r="AD260" s="32"/>
      <c r="AE260" s="32"/>
      <c r="AR260" s="198" t="s">
        <v>211</v>
      </c>
      <c r="AT260" s="198" t="s">
        <v>139</v>
      </c>
      <c r="AU260" s="198" t="s">
        <v>144</v>
      </c>
      <c r="AY260" s="15" t="s">
        <v>136</v>
      </c>
      <c r="BE260" s="199">
        <f>IF(N260="základní",J260,0)</f>
        <v>0</v>
      </c>
      <c r="BF260" s="199">
        <f>IF(N260="snížená",J260,0)</f>
        <v>0</v>
      </c>
      <c r="BG260" s="199">
        <f>IF(N260="zákl. přenesená",J260,0)</f>
        <v>0</v>
      </c>
      <c r="BH260" s="199">
        <f>IF(N260="sníž. přenesená",J260,0)</f>
        <v>0</v>
      </c>
      <c r="BI260" s="199">
        <f>IF(N260="nulová",J260,0)</f>
        <v>0</v>
      </c>
      <c r="BJ260" s="15" t="s">
        <v>144</v>
      </c>
      <c r="BK260" s="199">
        <f>ROUND(I260*H260,2)</f>
        <v>0</v>
      </c>
      <c r="BL260" s="15" t="s">
        <v>211</v>
      </c>
      <c r="BM260" s="198" t="s">
        <v>578</v>
      </c>
    </row>
    <row r="261" spans="1:65" s="2" customFormat="1" ht="117">
      <c r="A261" s="32"/>
      <c r="B261" s="33"/>
      <c r="C261" s="34"/>
      <c r="D261" s="200" t="s">
        <v>154</v>
      </c>
      <c r="E261" s="34"/>
      <c r="F261" s="201" t="s">
        <v>579</v>
      </c>
      <c r="G261" s="34"/>
      <c r="H261" s="34"/>
      <c r="I261" s="106"/>
      <c r="J261" s="34"/>
      <c r="K261" s="34"/>
      <c r="L261" s="37"/>
      <c r="M261" s="202"/>
      <c r="N261" s="203"/>
      <c r="O261" s="62"/>
      <c r="P261" s="62"/>
      <c r="Q261" s="62"/>
      <c r="R261" s="62"/>
      <c r="S261" s="62"/>
      <c r="T261" s="63"/>
      <c r="U261" s="32"/>
      <c r="V261" s="32"/>
      <c r="W261" s="32"/>
      <c r="X261" s="32"/>
      <c r="Y261" s="32"/>
      <c r="Z261" s="32"/>
      <c r="AA261" s="32"/>
      <c r="AB261" s="32"/>
      <c r="AC261" s="32"/>
      <c r="AD261" s="32"/>
      <c r="AE261" s="32"/>
      <c r="AT261" s="15" t="s">
        <v>154</v>
      </c>
      <c r="AU261" s="15" t="s">
        <v>144</v>
      </c>
    </row>
    <row r="262" spans="1:65" s="2" customFormat="1" ht="36" customHeight="1">
      <c r="A262" s="32"/>
      <c r="B262" s="33"/>
      <c r="C262" s="186" t="s">
        <v>580</v>
      </c>
      <c r="D262" s="186" t="s">
        <v>139</v>
      </c>
      <c r="E262" s="187" t="s">
        <v>581</v>
      </c>
      <c r="F262" s="188" t="s">
        <v>582</v>
      </c>
      <c r="G262" s="189" t="s">
        <v>240</v>
      </c>
      <c r="H262" s="190">
        <v>3.1E-2</v>
      </c>
      <c r="I262" s="191"/>
      <c r="J262" s="192">
        <f>ROUND(I262*H262,2)</f>
        <v>0</v>
      </c>
      <c r="K262" s="193"/>
      <c r="L262" s="37"/>
      <c r="M262" s="194" t="s">
        <v>19</v>
      </c>
      <c r="N262" s="195" t="s">
        <v>45</v>
      </c>
      <c r="O262" s="62"/>
      <c r="P262" s="196">
        <f>O262*H262</f>
        <v>0</v>
      </c>
      <c r="Q262" s="196">
        <v>0</v>
      </c>
      <c r="R262" s="196">
        <f>Q262*H262</f>
        <v>0</v>
      </c>
      <c r="S262" s="196">
        <v>0</v>
      </c>
      <c r="T262" s="197">
        <f>S262*H262</f>
        <v>0</v>
      </c>
      <c r="U262" s="32"/>
      <c r="V262" s="32"/>
      <c r="W262" s="32"/>
      <c r="X262" s="32"/>
      <c r="Y262" s="32"/>
      <c r="Z262" s="32"/>
      <c r="AA262" s="32"/>
      <c r="AB262" s="32"/>
      <c r="AC262" s="32"/>
      <c r="AD262" s="32"/>
      <c r="AE262" s="32"/>
      <c r="AR262" s="198" t="s">
        <v>211</v>
      </c>
      <c r="AT262" s="198" t="s">
        <v>139</v>
      </c>
      <c r="AU262" s="198" t="s">
        <v>144</v>
      </c>
      <c r="AY262" s="15" t="s">
        <v>136</v>
      </c>
      <c r="BE262" s="199">
        <f>IF(N262="základní",J262,0)</f>
        <v>0</v>
      </c>
      <c r="BF262" s="199">
        <f>IF(N262="snížená",J262,0)</f>
        <v>0</v>
      </c>
      <c r="BG262" s="199">
        <f>IF(N262="zákl. přenesená",J262,0)</f>
        <v>0</v>
      </c>
      <c r="BH262" s="199">
        <f>IF(N262="sníž. přenesená",J262,0)</f>
        <v>0</v>
      </c>
      <c r="BI262" s="199">
        <f>IF(N262="nulová",J262,0)</f>
        <v>0</v>
      </c>
      <c r="BJ262" s="15" t="s">
        <v>144</v>
      </c>
      <c r="BK262" s="199">
        <f>ROUND(I262*H262,2)</f>
        <v>0</v>
      </c>
      <c r="BL262" s="15" t="s">
        <v>211</v>
      </c>
      <c r="BM262" s="198" t="s">
        <v>583</v>
      </c>
    </row>
    <row r="263" spans="1:65" s="2" customFormat="1" ht="36" customHeight="1">
      <c r="A263" s="32"/>
      <c r="B263" s="33"/>
      <c r="C263" s="186" t="s">
        <v>584</v>
      </c>
      <c r="D263" s="186" t="s">
        <v>139</v>
      </c>
      <c r="E263" s="187" t="s">
        <v>585</v>
      </c>
      <c r="F263" s="188" t="s">
        <v>586</v>
      </c>
      <c r="G263" s="189" t="s">
        <v>240</v>
      </c>
      <c r="H263" s="190">
        <v>1.2999999999999999E-2</v>
      </c>
      <c r="I263" s="191"/>
      <c r="J263" s="192">
        <f>ROUND(I263*H263,2)</f>
        <v>0</v>
      </c>
      <c r="K263" s="193"/>
      <c r="L263" s="37"/>
      <c r="M263" s="194" t="s">
        <v>19</v>
      </c>
      <c r="N263" s="195" t="s">
        <v>45</v>
      </c>
      <c r="O263" s="62"/>
      <c r="P263" s="196">
        <f>O263*H263</f>
        <v>0</v>
      </c>
      <c r="Q263" s="196">
        <v>0</v>
      </c>
      <c r="R263" s="196">
        <f>Q263*H263</f>
        <v>0</v>
      </c>
      <c r="S263" s="196">
        <v>0</v>
      </c>
      <c r="T263" s="197">
        <f>S263*H263</f>
        <v>0</v>
      </c>
      <c r="U263" s="32"/>
      <c r="V263" s="32"/>
      <c r="W263" s="32"/>
      <c r="X263" s="32"/>
      <c r="Y263" s="32"/>
      <c r="Z263" s="32"/>
      <c r="AA263" s="32"/>
      <c r="AB263" s="32"/>
      <c r="AC263" s="32"/>
      <c r="AD263" s="32"/>
      <c r="AE263" s="32"/>
      <c r="AR263" s="198" t="s">
        <v>211</v>
      </c>
      <c r="AT263" s="198" t="s">
        <v>139</v>
      </c>
      <c r="AU263" s="198" t="s">
        <v>144</v>
      </c>
      <c r="AY263" s="15" t="s">
        <v>136</v>
      </c>
      <c r="BE263" s="199">
        <f>IF(N263="základní",J263,0)</f>
        <v>0</v>
      </c>
      <c r="BF263" s="199">
        <f>IF(N263="snížená",J263,0)</f>
        <v>0</v>
      </c>
      <c r="BG263" s="199">
        <f>IF(N263="zákl. přenesená",J263,0)</f>
        <v>0</v>
      </c>
      <c r="BH263" s="199">
        <f>IF(N263="sníž. přenesená",J263,0)</f>
        <v>0</v>
      </c>
      <c r="BI263" s="199">
        <f>IF(N263="nulová",J263,0)</f>
        <v>0</v>
      </c>
      <c r="BJ263" s="15" t="s">
        <v>144</v>
      </c>
      <c r="BK263" s="199">
        <f>ROUND(I263*H263,2)</f>
        <v>0</v>
      </c>
      <c r="BL263" s="15" t="s">
        <v>211</v>
      </c>
      <c r="BM263" s="198" t="s">
        <v>587</v>
      </c>
    </row>
    <row r="264" spans="1:65" s="2" customFormat="1" ht="126.75">
      <c r="A264" s="32"/>
      <c r="B264" s="33"/>
      <c r="C264" s="34"/>
      <c r="D264" s="200" t="s">
        <v>154</v>
      </c>
      <c r="E264" s="34"/>
      <c r="F264" s="201" t="s">
        <v>527</v>
      </c>
      <c r="G264" s="34"/>
      <c r="H264" s="34"/>
      <c r="I264" s="106"/>
      <c r="J264" s="34"/>
      <c r="K264" s="34"/>
      <c r="L264" s="37"/>
      <c r="M264" s="202"/>
      <c r="N264" s="203"/>
      <c r="O264" s="62"/>
      <c r="P264" s="62"/>
      <c r="Q264" s="62"/>
      <c r="R264" s="62"/>
      <c r="S264" s="62"/>
      <c r="T264" s="63"/>
      <c r="U264" s="32"/>
      <c r="V264" s="32"/>
      <c r="W264" s="32"/>
      <c r="X264" s="32"/>
      <c r="Y264" s="32"/>
      <c r="Z264" s="32"/>
      <c r="AA264" s="32"/>
      <c r="AB264" s="32"/>
      <c r="AC264" s="32"/>
      <c r="AD264" s="32"/>
      <c r="AE264" s="32"/>
      <c r="AT264" s="15" t="s">
        <v>154</v>
      </c>
      <c r="AU264" s="15" t="s">
        <v>144</v>
      </c>
    </row>
    <row r="265" spans="1:65" s="2" customFormat="1" ht="48" customHeight="1">
      <c r="A265" s="32"/>
      <c r="B265" s="33"/>
      <c r="C265" s="186" t="s">
        <v>588</v>
      </c>
      <c r="D265" s="186" t="s">
        <v>139</v>
      </c>
      <c r="E265" s="187" t="s">
        <v>589</v>
      </c>
      <c r="F265" s="188" t="s">
        <v>590</v>
      </c>
      <c r="G265" s="189" t="s">
        <v>240</v>
      </c>
      <c r="H265" s="190">
        <v>1.2999999999999999E-2</v>
      </c>
      <c r="I265" s="191"/>
      <c r="J265" s="192">
        <f>ROUND(I265*H265,2)</f>
        <v>0</v>
      </c>
      <c r="K265" s="193"/>
      <c r="L265" s="37"/>
      <c r="M265" s="194" t="s">
        <v>19</v>
      </c>
      <c r="N265" s="195" t="s">
        <v>45</v>
      </c>
      <c r="O265" s="62"/>
      <c r="P265" s="196">
        <f>O265*H265</f>
        <v>0</v>
      </c>
      <c r="Q265" s="196">
        <v>0</v>
      </c>
      <c r="R265" s="196">
        <f>Q265*H265</f>
        <v>0</v>
      </c>
      <c r="S265" s="196">
        <v>0</v>
      </c>
      <c r="T265" s="197">
        <f>S265*H265</f>
        <v>0</v>
      </c>
      <c r="U265" s="32"/>
      <c r="V265" s="32"/>
      <c r="W265" s="32"/>
      <c r="X265" s="32"/>
      <c r="Y265" s="32"/>
      <c r="Z265" s="32"/>
      <c r="AA265" s="32"/>
      <c r="AB265" s="32"/>
      <c r="AC265" s="32"/>
      <c r="AD265" s="32"/>
      <c r="AE265" s="32"/>
      <c r="AR265" s="198" t="s">
        <v>211</v>
      </c>
      <c r="AT265" s="198" t="s">
        <v>139</v>
      </c>
      <c r="AU265" s="198" t="s">
        <v>144</v>
      </c>
      <c r="AY265" s="15" t="s">
        <v>136</v>
      </c>
      <c r="BE265" s="199">
        <f>IF(N265="základní",J265,0)</f>
        <v>0</v>
      </c>
      <c r="BF265" s="199">
        <f>IF(N265="snížená",J265,0)</f>
        <v>0</v>
      </c>
      <c r="BG265" s="199">
        <f>IF(N265="zákl. přenesená",J265,0)</f>
        <v>0</v>
      </c>
      <c r="BH265" s="199">
        <f>IF(N265="sníž. přenesená",J265,0)</f>
        <v>0</v>
      </c>
      <c r="BI265" s="199">
        <f>IF(N265="nulová",J265,0)</f>
        <v>0</v>
      </c>
      <c r="BJ265" s="15" t="s">
        <v>144</v>
      </c>
      <c r="BK265" s="199">
        <f>ROUND(I265*H265,2)</f>
        <v>0</v>
      </c>
      <c r="BL265" s="15" t="s">
        <v>211</v>
      </c>
      <c r="BM265" s="198" t="s">
        <v>591</v>
      </c>
    </row>
    <row r="266" spans="1:65" s="2" customFormat="1" ht="126.75">
      <c r="A266" s="32"/>
      <c r="B266" s="33"/>
      <c r="C266" s="34"/>
      <c r="D266" s="200" t="s">
        <v>154</v>
      </c>
      <c r="E266" s="34"/>
      <c r="F266" s="201" t="s">
        <v>527</v>
      </c>
      <c r="G266" s="34"/>
      <c r="H266" s="34"/>
      <c r="I266" s="106"/>
      <c r="J266" s="34"/>
      <c r="K266" s="34"/>
      <c r="L266" s="37"/>
      <c r="M266" s="202"/>
      <c r="N266" s="203"/>
      <c r="O266" s="62"/>
      <c r="P266" s="62"/>
      <c r="Q266" s="62"/>
      <c r="R266" s="62"/>
      <c r="S266" s="62"/>
      <c r="T266" s="63"/>
      <c r="U266" s="32"/>
      <c r="V266" s="32"/>
      <c r="W266" s="32"/>
      <c r="X266" s="32"/>
      <c r="Y266" s="32"/>
      <c r="Z266" s="32"/>
      <c r="AA266" s="32"/>
      <c r="AB266" s="32"/>
      <c r="AC266" s="32"/>
      <c r="AD266" s="32"/>
      <c r="AE266" s="32"/>
      <c r="AT266" s="15" t="s">
        <v>154</v>
      </c>
      <c r="AU266" s="15" t="s">
        <v>144</v>
      </c>
    </row>
    <row r="267" spans="1:65" s="12" customFormat="1" ht="22.9" customHeight="1">
      <c r="B267" s="170"/>
      <c r="C267" s="171"/>
      <c r="D267" s="172" t="s">
        <v>72</v>
      </c>
      <c r="E267" s="184" t="s">
        <v>592</v>
      </c>
      <c r="F267" s="184" t="s">
        <v>593</v>
      </c>
      <c r="G267" s="171"/>
      <c r="H267" s="171"/>
      <c r="I267" s="174"/>
      <c r="J267" s="185">
        <f>BK267</f>
        <v>0</v>
      </c>
      <c r="K267" s="171"/>
      <c r="L267" s="176"/>
      <c r="M267" s="177"/>
      <c r="N267" s="178"/>
      <c r="O267" s="178"/>
      <c r="P267" s="179">
        <f>SUM(P268:P280)</f>
        <v>0</v>
      </c>
      <c r="Q267" s="178"/>
      <c r="R267" s="179">
        <f>SUM(R268:R280)</f>
        <v>1.66E-3</v>
      </c>
      <c r="S267" s="178"/>
      <c r="T267" s="180">
        <f>SUM(T268:T280)</f>
        <v>0</v>
      </c>
      <c r="AR267" s="181" t="s">
        <v>144</v>
      </c>
      <c r="AT267" s="182" t="s">
        <v>72</v>
      </c>
      <c r="AU267" s="182" t="s">
        <v>81</v>
      </c>
      <c r="AY267" s="181" t="s">
        <v>136</v>
      </c>
      <c r="BK267" s="183">
        <f>SUM(BK268:BK280)</f>
        <v>0</v>
      </c>
    </row>
    <row r="268" spans="1:65" s="2" customFormat="1" ht="16.5" customHeight="1">
      <c r="A268" s="32"/>
      <c r="B268" s="33"/>
      <c r="C268" s="186" t="s">
        <v>594</v>
      </c>
      <c r="D268" s="186" t="s">
        <v>139</v>
      </c>
      <c r="E268" s="187" t="s">
        <v>595</v>
      </c>
      <c r="F268" s="188" t="s">
        <v>596</v>
      </c>
      <c r="G268" s="189" t="s">
        <v>370</v>
      </c>
      <c r="H268" s="190">
        <v>1</v>
      </c>
      <c r="I268" s="191"/>
      <c r="J268" s="192">
        <f t="shared" ref="J268:J277" si="20">ROUND(I268*H268,2)</f>
        <v>0</v>
      </c>
      <c r="K268" s="193"/>
      <c r="L268" s="37"/>
      <c r="M268" s="194" t="s">
        <v>19</v>
      </c>
      <c r="N268" s="195" t="s">
        <v>45</v>
      </c>
      <c r="O268" s="62"/>
      <c r="P268" s="196">
        <f t="shared" ref="P268:P277" si="21">O268*H268</f>
        <v>0</v>
      </c>
      <c r="Q268" s="196">
        <v>0</v>
      </c>
      <c r="R268" s="196">
        <f t="shared" ref="R268:R277" si="22">Q268*H268</f>
        <v>0</v>
      </c>
      <c r="S268" s="196">
        <v>0</v>
      </c>
      <c r="T268" s="197">
        <f t="shared" ref="T268:T277" si="23">S268*H268</f>
        <v>0</v>
      </c>
      <c r="U268" s="32"/>
      <c r="V268" s="32"/>
      <c r="W268" s="32"/>
      <c r="X268" s="32"/>
      <c r="Y268" s="32"/>
      <c r="Z268" s="32"/>
      <c r="AA268" s="32"/>
      <c r="AB268" s="32"/>
      <c r="AC268" s="32"/>
      <c r="AD268" s="32"/>
      <c r="AE268" s="32"/>
      <c r="AR268" s="198" t="s">
        <v>211</v>
      </c>
      <c r="AT268" s="198" t="s">
        <v>139</v>
      </c>
      <c r="AU268" s="198" t="s">
        <v>144</v>
      </c>
      <c r="AY268" s="15" t="s">
        <v>136</v>
      </c>
      <c r="BE268" s="199">
        <f t="shared" ref="BE268:BE277" si="24">IF(N268="základní",J268,0)</f>
        <v>0</v>
      </c>
      <c r="BF268" s="199">
        <f t="shared" ref="BF268:BF277" si="25">IF(N268="snížená",J268,0)</f>
        <v>0</v>
      </c>
      <c r="BG268" s="199">
        <f t="shared" ref="BG268:BG277" si="26">IF(N268="zákl. přenesená",J268,0)</f>
        <v>0</v>
      </c>
      <c r="BH268" s="199">
        <f t="shared" ref="BH268:BH277" si="27">IF(N268="sníž. přenesená",J268,0)</f>
        <v>0</v>
      </c>
      <c r="BI268" s="199">
        <f t="shared" ref="BI268:BI277" si="28">IF(N268="nulová",J268,0)</f>
        <v>0</v>
      </c>
      <c r="BJ268" s="15" t="s">
        <v>144</v>
      </c>
      <c r="BK268" s="199">
        <f t="shared" ref="BK268:BK277" si="29">ROUND(I268*H268,2)</f>
        <v>0</v>
      </c>
      <c r="BL268" s="15" t="s">
        <v>211</v>
      </c>
      <c r="BM268" s="198" t="s">
        <v>597</v>
      </c>
    </row>
    <row r="269" spans="1:65" s="2" customFormat="1" ht="48" customHeight="1">
      <c r="A269" s="32"/>
      <c r="B269" s="33"/>
      <c r="C269" s="186" t="s">
        <v>598</v>
      </c>
      <c r="D269" s="186" t="s">
        <v>139</v>
      </c>
      <c r="E269" s="187" t="s">
        <v>599</v>
      </c>
      <c r="F269" s="188" t="s">
        <v>600</v>
      </c>
      <c r="G269" s="189" t="s">
        <v>162</v>
      </c>
      <c r="H269" s="190">
        <v>1</v>
      </c>
      <c r="I269" s="191"/>
      <c r="J269" s="192">
        <f t="shared" si="20"/>
        <v>0</v>
      </c>
      <c r="K269" s="193"/>
      <c r="L269" s="37"/>
      <c r="M269" s="194" t="s">
        <v>19</v>
      </c>
      <c r="N269" s="195" t="s">
        <v>45</v>
      </c>
      <c r="O269" s="62"/>
      <c r="P269" s="196">
        <f t="shared" si="21"/>
        <v>0</v>
      </c>
      <c r="Q269" s="196">
        <v>0</v>
      </c>
      <c r="R269" s="196">
        <f t="shared" si="22"/>
        <v>0</v>
      </c>
      <c r="S269" s="196">
        <v>0</v>
      </c>
      <c r="T269" s="197">
        <f t="shared" si="23"/>
        <v>0</v>
      </c>
      <c r="U269" s="32"/>
      <c r="V269" s="32"/>
      <c r="W269" s="32"/>
      <c r="X269" s="32"/>
      <c r="Y269" s="32"/>
      <c r="Z269" s="32"/>
      <c r="AA269" s="32"/>
      <c r="AB269" s="32"/>
      <c r="AC269" s="32"/>
      <c r="AD269" s="32"/>
      <c r="AE269" s="32"/>
      <c r="AR269" s="198" t="s">
        <v>211</v>
      </c>
      <c r="AT269" s="198" t="s">
        <v>139</v>
      </c>
      <c r="AU269" s="198" t="s">
        <v>144</v>
      </c>
      <c r="AY269" s="15" t="s">
        <v>136</v>
      </c>
      <c r="BE269" s="199">
        <f t="shared" si="24"/>
        <v>0</v>
      </c>
      <c r="BF269" s="199">
        <f t="shared" si="25"/>
        <v>0</v>
      </c>
      <c r="BG269" s="199">
        <f t="shared" si="26"/>
        <v>0</v>
      </c>
      <c r="BH269" s="199">
        <f t="shared" si="27"/>
        <v>0</v>
      </c>
      <c r="BI269" s="199">
        <f t="shared" si="28"/>
        <v>0</v>
      </c>
      <c r="BJ269" s="15" t="s">
        <v>144</v>
      </c>
      <c r="BK269" s="199">
        <f t="shared" si="29"/>
        <v>0</v>
      </c>
      <c r="BL269" s="15" t="s">
        <v>211</v>
      </c>
      <c r="BM269" s="198" t="s">
        <v>601</v>
      </c>
    </row>
    <row r="270" spans="1:65" s="2" customFormat="1" ht="16.5" customHeight="1">
      <c r="A270" s="32"/>
      <c r="B270" s="33"/>
      <c r="C270" s="204" t="s">
        <v>602</v>
      </c>
      <c r="D270" s="204" t="s">
        <v>179</v>
      </c>
      <c r="E270" s="205" t="s">
        <v>603</v>
      </c>
      <c r="F270" s="206" t="s">
        <v>604</v>
      </c>
      <c r="G270" s="207" t="s">
        <v>162</v>
      </c>
      <c r="H270" s="208">
        <v>1</v>
      </c>
      <c r="I270" s="209"/>
      <c r="J270" s="210">
        <f t="shared" si="20"/>
        <v>0</v>
      </c>
      <c r="K270" s="211"/>
      <c r="L270" s="212"/>
      <c r="M270" s="213" t="s">
        <v>19</v>
      </c>
      <c r="N270" s="214" t="s">
        <v>45</v>
      </c>
      <c r="O270" s="62"/>
      <c r="P270" s="196">
        <f t="shared" si="21"/>
        <v>0</v>
      </c>
      <c r="Q270" s="196">
        <v>6.0000000000000002E-5</v>
      </c>
      <c r="R270" s="196">
        <f t="shared" si="22"/>
        <v>6.0000000000000002E-5</v>
      </c>
      <c r="S270" s="196">
        <v>0</v>
      </c>
      <c r="T270" s="197">
        <f t="shared" si="23"/>
        <v>0</v>
      </c>
      <c r="U270" s="32"/>
      <c r="V270" s="32"/>
      <c r="W270" s="32"/>
      <c r="X270" s="32"/>
      <c r="Y270" s="32"/>
      <c r="Z270" s="32"/>
      <c r="AA270" s="32"/>
      <c r="AB270" s="32"/>
      <c r="AC270" s="32"/>
      <c r="AD270" s="32"/>
      <c r="AE270" s="32"/>
      <c r="AR270" s="198" t="s">
        <v>293</v>
      </c>
      <c r="AT270" s="198" t="s">
        <v>179</v>
      </c>
      <c r="AU270" s="198" t="s">
        <v>144</v>
      </c>
      <c r="AY270" s="15" t="s">
        <v>136</v>
      </c>
      <c r="BE270" s="199">
        <f t="shared" si="24"/>
        <v>0</v>
      </c>
      <c r="BF270" s="199">
        <f t="shared" si="25"/>
        <v>0</v>
      </c>
      <c r="BG270" s="199">
        <f t="shared" si="26"/>
        <v>0</v>
      </c>
      <c r="BH270" s="199">
        <f t="shared" si="27"/>
        <v>0</v>
      </c>
      <c r="BI270" s="199">
        <f t="shared" si="28"/>
        <v>0</v>
      </c>
      <c r="BJ270" s="15" t="s">
        <v>144</v>
      </c>
      <c r="BK270" s="199">
        <f t="shared" si="29"/>
        <v>0</v>
      </c>
      <c r="BL270" s="15" t="s">
        <v>211</v>
      </c>
      <c r="BM270" s="198" t="s">
        <v>605</v>
      </c>
    </row>
    <row r="271" spans="1:65" s="2" customFormat="1" ht="36" customHeight="1">
      <c r="A271" s="32"/>
      <c r="B271" s="33"/>
      <c r="C271" s="186" t="s">
        <v>606</v>
      </c>
      <c r="D271" s="186" t="s">
        <v>139</v>
      </c>
      <c r="E271" s="187" t="s">
        <v>607</v>
      </c>
      <c r="F271" s="188" t="s">
        <v>608</v>
      </c>
      <c r="G271" s="189" t="s">
        <v>162</v>
      </c>
      <c r="H271" s="190">
        <v>1</v>
      </c>
      <c r="I271" s="191"/>
      <c r="J271" s="192">
        <f t="shared" si="20"/>
        <v>0</v>
      </c>
      <c r="K271" s="193"/>
      <c r="L271" s="37"/>
      <c r="M271" s="194" t="s">
        <v>19</v>
      </c>
      <c r="N271" s="195" t="s">
        <v>45</v>
      </c>
      <c r="O271" s="62"/>
      <c r="P271" s="196">
        <f t="shared" si="21"/>
        <v>0</v>
      </c>
      <c r="Q271" s="196">
        <v>0</v>
      </c>
      <c r="R271" s="196">
        <f t="shared" si="22"/>
        <v>0</v>
      </c>
      <c r="S271" s="196">
        <v>0</v>
      </c>
      <c r="T271" s="197">
        <f t="shared" si="23"/>
        <v>0</v>
      </c>
      <c r="U271" s="32"/>
      <c r="V271" s="32"/>
      <c r="W271" s="32"/>
      <c r="X271" s="32"/>
      <c r="Y271" s="32"/>
      <c r="Z271" s="32"/>
      <c r="AA271" s="32"/>
      <c r="AB271" s="32"/>
      <c r="AC271" s="32"/>
      <c r="AD271" s="32"/>
      <c r="AE271" s="32"/>
      <c r="AR271" s="198" t="s">
        <v>211</v>
      </c>
      <c r="AT271" s="198" t="s">
        <v>139</v>
      </c>
      <c r="AU271" s="198" t="s">
        <v>144</v>
      </c>
      <c r="AY271" s="15" t="s">
        <v>136</v>
      </c>
      <c r="BE271" s="199">
        <f t="shared" si="24"/>
        <v>0</v>
      </c>
      <c r="BF271" s="199">
        <f t="shared" si="25"/>
        <v>0</v>
      </c>
      <c r="BG271" s="199">
        <f t="shared" si="26"/>
        <v>0</v>
      </c>
      <c r="BH271" s="199">
        <f t="shared" si="27"/>
        <v>0</v>
      </c>
      <c r="BI271" s="199">
        <f t="shared" si="28"/>
        <v>0</v>
      </c>
      <c r="BJ271" s="15" t="s">
        <v>144</v>
      </c>
      <c r="BK271" s="199">
        <f t="shared" si="29"/>
        <v>0</v>
      </c>
      <c r="BL271" s="15" t="s">
        <v>211</v>
      </c>
      <c r="BM271" s="198" t="s">
        <v>609</v>
      </c>
    </row>
    <row r="272" spans="1:65" s="2" customFormat="1" ht="24" customHeight="1">
      <c r="A272" s="32"/>
      <c r="B272" s="33"/>
      <c r="C272" s="186" t="s">
        <v>610</v>
      </c>
      <c r="D272" s="186" t="s">
        <v>139</v>
      </c>
      <c r="E272" s="187" t="s">
        <v>611</v>
      </c>
      <c r="F272" s="188" t="s">
        <v>612</v>
      </c>
      <c r="G272" s="189" t="s">
        <v>162</v>
      </c>
      <c r="H272" s="190">
        <v>3</v>
      </c>
      <c r="I272" s="191"/>
      <c r="J272" s="192">
        <f t="shared" si="20"/>
        <v>0</v>
      </c>
      <c r="K272" s="193"/>
      <c r="L272" s="37"/>
      <c r="M272" s="194" t="s">
        <v>19</v>
      </c>
      <c r="N272" s="195" t="s">
        <v>45</v>
      </c>
      <c r="O272" s="62"/>
      <c r="P272" s="196">
        <f t="shared" si="21"/>
        <v>0</v>
      </c>
      <c r="Q272" s="196">
        <v>0</v>
      </c>
      <c r="R272" s="196">
        <f t="shared" si="22"/>
        <v>0</v>
      </c>
      <c r="S272" s="196">
        <v>0</v>
      </c>
      <c r="T272" s="197">
        <f t="shared" si="23"/>
        <v>0</v>
      </c>
      <c r="U272" s="32"/>
      <c r="V272" s="32"/>
      <c r="W272" s="32"/>
      <c r="X272" s="32"/>
      <c r="Y272" s="32"/>
      <c r="Z272" s="32"/>
      <c r="AA272" s="32"/>
      <c r="AB272" s="32"/>
      <c r="AC272" s="32"/>
      <c r="AD272" s="32"/>
      <c r="AE272" s="32"/>
      <c r="AR272" s="198" t="s">
        <v>211</v>
      </c>
      <c r="AT272" s="198" t="s">
        <v>139</v>
      </c>
      <c r="AU272" s="198" t="s">
        <v>144</v>
      </c>
      <c r="AY272" s="15" t="s">
        <v>136</v>
      </c>
      <c r="BE272" s="199">
        <f t="shared" si="24"/>
        <v>0</v>
      </c>
      <c r="BF272" s="199">
        <f t="shared" si="25"/>
        <v>0</v>
      </c>
      <c r="BG272" s="199">
        <f t="shared" si="26"/>
        <v>0</v>
      </c>
      <c r="BH272" s="199">
        <f t="shared" si="27"/>
        <v>0</v>
      </c>
      <c r="BI272" s="199">
        <f t="shared" si="28"/>
        <v>0</v>
      </c>
      <c r="BJ272" s="15" t="s">
        <v>144</v>
      </c>
      <c r="BK272" s="199">
        <f t="shared" si="29"/>
        <v>0</v>
      </c>
      <c r="BL272" s="15" t="s">
        <v>211</v>
      </c>
      <c r="BM272" s="198" t="s">
        <v>613</v>
      </c>
    </row>
    <row r="273" spans="1:65" s="2" customFormat="1" ht="24" customHeight="1">
      <c r="A273" s="32"/>
      <c r="B273" s="33"/>
      <c r="C273" s="186" t="s">
        <v>614</v>
      </c>
      <c r="D273" s="186" t="s">
        <v>139</v>
      </c>
      <c r="E273" s="187" t="s">
        <v>615</v>
      </c>
      <c r="F273" s="188" t="s">
        <v>616</v>
      </c>
      <c r="G273" s="189" t="s">
        <v>162</v>
      </c>
      <c r="H273" s="190">
        <v>1</v>
      </c>
      <c r="I273" s="191"/>
      <c r="J273" s="192">
        <f t="shared" si="20"/>
        <v>0</v>
      </c>
      <c r="K273" s="193"/>
      <c r="L273" s="37"/>
      <c r="M273" s="194" t="s">
        <v>19</v>
      </c>
      <c r="N273" s="195" t="s">
        <v>45</v>
      </c>
      <c r="O273" s="62"/>
      <c r="P273" s="196">
        <f t="shared" si="21"/>
        <v>0</v>
      </c>
      <c r="Q273" s="196">
        <v>0</v>
      </c>
      <c r="R273" s="196">
        <f t="shared" si="22"/>
        <v>0</v>
      </c>
      <c r="S273" s="196">
        <v>0</v>
      </c>
      <c r="T273" s="197">
        <f t="shared" si="23"/>
        <v>0</v>
      </c>
      <c r="U273" s="32"/>
      <c r="V273" s="32"/>
      <c r="W273" s="32"/>
      <c r="X273" s="32"/>
      <c r="Y273" s="32"/>
      <c r="Z273" s="32"/>
      <c r="AA273" s="32"/>
      <c r="AB273" s="32"/>
      <c r="AC273" s="32"/>
      <c r="AD273" s="32"/>
      <c r="AE273" s="32"/>
      <c r="AR273" s="198" t="s">
        <v>211</v>
      </c>
      <c r="AT273" s="198" t="s">
        <v>139</v>
      </c>
      <c r="AU273" s="198" t="s">
        <v>144</v>
      </c>
      <c r="AY273" s="15" t="s">
        <v>136</v>
      </c>
      <c r="BE273" s="199">
        <f t="shared" si="24"/>
        <v>0</v>
      </c>
      <c r="BF273" s="199">
        <f t="shared" si="25"/>
        <v>0</v>
      </c>
      <c r="BG273" s="199">
        <f t="shared" si="26"/>
        <v>0</v>
      </c>
      <c r="BH273" s="199">
        <f t="shared" si="27"/>
        <v>0</v>
      </c>
      <c r="BI273" s="199">
        <f t="shared" si="28"/>
        <v>0</v>
      </c>
      <c r="BJ273" s="15" t="s">
        <v>144</v>
      </c>
      <c r="BK273" s="199">
        <f t="shared" si="29"/>
        <v>0</v>
      </c>
      <c r="BL273" s="15" t="s">
        <v>211</v>
      </c>
      <c r="BM273" s="198" t="s">
        <v>617</v>
      </c>
    </row>
    <row r="274" spans="1:65" s="2" customFormat="1" ht="16.5" customHeight="1">
      <c r="A274" s="32"/>
      <c r="B274" s="33"/>
      <c r="C274" s="204" t="s">
        <v>618</v>
      </c>
      <c r="D274" s="204" t="s">
        <v>179</v>
      </c>
      <c r="E274" s="205" t="s">
        <v>619</v>
      </c>
      <c r="F274" s="206" t="s">
        <v>620</v>
      </c>
      <c r="G274" s="207" t="s">
        <v>162</v>
      </c>
      <c r="H274" s="208">
        <v>1</v>
      </c>
      <c r="I274" s="209"/>
      <c r="J274" s="210">
        <f t="shared" si="20"/>
        <v>0</v>
      </c>
      <c r="K274" s="211"/>
      <c r="L274" s="212"/>
      <c r="M274" s="213" t="s">
        <v>19</v>
      </c>
      <c r="N274" s="214" t="s">
        <v>45</v>
      </c>
      <c r="O274" s="62"/>
      <c r="P274" s="196">
        <f t="shared" si="21"/>
        <v>0</v>
      </c>
      <c r="Q274" s="196">
        <v>4.0000000000000002E-4</v>
      </c>
      <c r="R274" s="196">
        <f t="shared" si="22"/>
        <v>4.0000000000000002E-4</v>
      </c>
      <c r="S274" s="196">
        <v>0</v>
      </c>
      <c r="T274" s="197">
        <f t="shared" si="23"/>
        <v>0</v>
      </c>
      <c r="U274" s="32"/>
      <c r="V274" s="32"/>
      <c r="W274" s="32"/>
      <c r="X274" s="32"/>
      <c r="Y274" s="32"/>
      <c r="Z274" s="32"/>
      <c r="AA274" s="32"/>
      <c r="AB274" s="32"/>
      <c r="AC274" s="32"/>
      <c r="AD274" s="32"/>
      <c r="AE274" s="32"/>
      <c r="AR274" s="198" t="s">
        <v>293</v>
      </c>
      <c r="AT274" s="198" t="s">
        <v>179</v>
      </c>
      <c r="AU274" s="198" t="s">
        <v>144</v>
      </c>
      <c r="AY274" s="15" t="s">
        <v>136</v>
      </c>
      <c r="BE274" s="199">
        <f t="shared" si="24"/>
        <v>0</v>
      </c>
      <c r="BF274" s="199">
        <f t="shared" si="25"/>
        <v>0</v>
      </c>
      <c r="BG274" s="199">
        <f t="shared" si="26"/>
        <v>0</v>
      </c>
      <c r="BH274" s="199">
        <f t="shared" si="27"/>
        <v>0</v>
      </c>
      <c r="BI274" s="199">
        <f t="shared" si="28"/>
        <v>0</v>
      </c>
      <c r="BJ274" s="15" t="s">
        <v>144</v>
      </c>
      <c r="BK274" s="199">
        <f t="shared" si="29"/>
        <v>0</v>
      </c>
      <c r="BL274" s="15" t="s">
        <v>211</v>
      </c>
      <c r="BM274" s="198" t="s">
        <v>621</v>
      </c>
    </row>
    <row r="275" spans="1:65" s="2" customFormat="1" ht="16.5" customHeight="1">
      <c r="A275" s="32"/>
      <c r="B275" s="33"/>
      <c r="C275" s="204" t="s">
        <v>622</v>
      </c>
      <c r="D275" s="204" t="s">
        <v>179</v>
      </c>
      <c r="E275" s="205" t="s">
        <v>623</v>
      </c>
      <c r="F275" s="206" t="s">
        <v>624</v>
      </c>
      <c r="G275" s="207" t="s">
        <v>162</v>
      </c>
      <c r="H275" s="208">
        <v>2</v>
      </c>
      <c r="I275" s="209"/>
      <c r="J275" s="210">
        <f t="shared" si="20"/>
        <v>0</v>
      </c>
      <c r="K275" s="211"/>
      <c r="L275" s="212"/>
      <c r="M275" s="213" t="s">
        <v>19</v>
      </c>
      <c r="N275" s="214" t="s">
        <v>45</v>
      </c>
      <c r="O275" s="62"/>
      <c r="P275" s="196">
        <f t="shared" si="21"/>
        <v>0</v>
      </c>
      <c r="Q275" s="196">
        <v>4.0000000000000002E-4</v>
      </c>
      <c r="R275" s="196">
        <f t="shared" si="22"/>
        <v>8.0000000000000004E-4</v>
      </c>
      <c r="S275" s="196">
        <v>0</v>
      </c>
      <c r="T275" s="197">
        <f t="shared" si="23"/>
        <v>0</v>
      </c>
      <c r="U275" s="32"/>
      <c r="V275" s="32"/>
      <c r="W275" s="32"/>
      <c r="X275" s="32"/>
      <c r="Y275" s="32"/>
      <c r="Z275" s="32"/>
      <c r="AA275" s="32"/>
      <c r="AB275" s="32"/>
      <c r="AC275" s="32"/>
      <c r="AD275" s="32"/>
      <c r="AE275" s="32"/>
      <c r="AR275" s="198" t="s">
        <v>293</v>
      </c>
      <c r="AT275" s="198" t="s">
        <v>179</v>
      </c>
      <c r="AU275" s="198" t="s">
        <v>144</v>
      </c>
      <c r="AY275" s="15" t="s">
        <v>136</v>
      </c>
      <c r="BE275" s="199">
        <f t="shared" si="24"/>
        <v>0</v>
      </c>
      <c r="BF275" s="199">
        <f t="shared" si="25"/>
        <v>0</v>
      </c>
      <c r="BG275" s="199">
        <f t="shared" si="26"/>
        <v>0</v>
      </c>
      <c r="BH275" s="199">
        <f t="shared" si="27"/>
        <v>0</v>
      </c>
      <c r="BI275" s="199">
        <f t="shared" si="28"/>
        <v>0</v>
      </c>
      <c r="BJ275" s="15" t="s">
        <v>144</v>
      </c>
      <c r="BK275" s="199">
        <f t="shared" si="29"/>
        <v>0</v>
      </c>
      <c r="BL275" s="15" t="s">
        <v>211</v>
      </c>
      <c r="BM275" s="198" t="s">
        <v>625</v>
      </c>
    </row>
    <row r="276" spans="1:65" s="2" customFormat="1" ht="16.5" customHeight="1">
      <c r="A276" s="32"/>
      <c r="B276" s="33"/>
      <c r="C276" s="204" t="s">
        <v>626</v>
      </c>
      <c r="D276" s="204" t="s">
        <v>179</v>
      </c>
      <c r="E276" s="205" t="s">
        <v>627</v>
      </c>
      <c r="F276" s="206" t="s">
        <v>628</v>
      </c>
      <c r="G276" s="207" t="s">
        <v>162</v>
      </c>
      <c r="H276" s="208">
        <v>1</v>
      </c>
      <c r="I276" s="209"/>
      <c r="J276" s="210">
        <f t="shared" si="20"/>
        <v>0</v>
      </c>
      <c r="K276" s="211"/>
      <c r="L276" s="212"/>
      <c r="M276" s="213" t="s">
        <v>19</v>
      </c>
      <c r="N276" s="214" t="s">
        <v>45</v>
      </c>
      <c r="O276" s="62"/>
      <c r="P276" s="196">
        <f t="shared" si="21"/>
        <v>0</v>
      </c>
      <c r="Q276" s="196">
        <v>4.0000000000000002E-4</v>
      </c>
      <c r="R276" s="196">
        <f t="shared" si="22"/>
        <v>4.0000000000000002E-4</v>
      </c>
      <c r="S276" s="196">
        <v>0</v>
      </c>
      <c r="T276" s="197">
        <f t="shared" si="23"/>
        <v>0</v>
      </c>
      <c r="U276" s="32"/>
      <c r="V276" s="32"/>
      <c r="W276" s="32"/>
      <c r="X276" s="32"/>
      <c r="Y276" s="32"/>
      <c r="Z276" s="32"/>
      <c r="AA276" s="32"/>
      <c r="AB276" s="32"/>
      <c r="AC276" s="32"/>
      <c r="AD276" s="32"/>
      <c r="AE276" s="32"/>
      <c r="AR276" s="198" t="s">
        <v>293</v>
      </c>
      <c r="AT276" s="198" t="s">
        <v>179</v>
      </c>
      <c r="AU276" s="198" t="s">
        <v>144</v>
      </c>
      <c r="AY276" s="15" t="s">
        <v>136</v>
      </c>
      <c r="BE276" s="199">
        <f t="shared" si="24"/>
        <v>0</v>
      </c>
      <c r="BF276" s="199">
        <f t="shared" si="25"/>
        <v>0</v>
      </c>
      <c r="BG276" s="199">
        <f t="shared" si="26"/>
        <v>0</v>
      </c>
      <c r="BH276" s="199">
        <f t="shared" si="27"/>
        <v>0</v>
      </c>
      <c r="BI276" s="199">
        <f t="shared" si="28"/>
        <v>0</v>
      </c>
      <c r="BJ276" s="15" t="s">
        <v>144</v>
      </c>
      <c r="BK276" s="199">
        <f t="shared" si="29"/>
        <v>0</v>
      </c>
      <c r="BL276" s="15" t="s">
        <v>211</v>
      </c>
      <c r="BM276" s="198" t="s">
        <v>629</v>
      </c>
    </row>
    <row r="277" spans="1:65" s="2" customFormat="1" ht="36" customHeight="1">
      <c r="A277" s="32"/>
      <c r="B277" s="33"/>
      <c r="C277" s="186" t="s">
        <v>630</v>
      </c>
      <c r="D277" s="186" t="s">
        <v>139</v>
      </c>
      <c r="E277" s="187" t="s">
        <v>631</v>
      </c>
      <c r="F277" s="188" t="s">
        <v>632</v>
      </c>
      <c r="G277" s="189" t="s">
        <v>162</v>
      </c>
      <c r="H277" s="190">
        <v>0.1</v>
      </c>
      <c r="I277" s="191"/>
      <c r="J277" s="192">
        <f t="shared" si="20"/>
        <v>0</v>
      </c>
      <c r="K277" s="193"/>
      <c r="L277" s="37"/>
      <c r="M277" s="194" t="s">
        <v>19</v>
      </c>
      <c r="N277" s="195" t="s">
        <v>45</v>
      </c>
      <c r="O277" s="62"/>
      <c r="P277" s="196">
        <f t="shared" si="21"/>
        <v>0</v>
      </c>
      <c r="Q277" s="196">
        <v>0</v>
      </c>
      <c r="R277" s="196">
        <f t="shared" si="22"/>
        <v>0</v>
      </c>
      <c r="S277" s="196">
        <v>0</v>
      </c>
      <c r="T277" s="197">
        <f t="shared" si="23"/>
        <v>0</v>
      </c>
      <c r="U277" s="32"/>
      <c r="V277" s="32"/>
      <c r="W277" s="32"/>
      <c r="X277" s="32"/>
      <c r="Y277" s="32"/>
      <c r="Z277" s="32"/>
      <c r="AA277" s="32"/>
      <c r="AB277" s="32"/>
      <c r="AC277" s="32"/>
      <c r="AD277" s="32"/>
      <c r="AE277" s="32"/>
      <c r="AR277" s="198" t="s">
        <v>211</v>
      </c>
      <c r="AT277" s="198" t="s">
        <v>139</v>
      </c>
      <c r="AU277" s="198" t="s">
        <v>144</v>
      </c>
      <c r="AY277" s="15" t="s">
        <v>136</v>
      </c>
      <c r="BE277" s="199">
        <f t="shared" si="24"/>
        <v>0</v>
      </c>
      <c r="BF277" s="199">
        <f t="shared" si="25"/>
        <v>0</v>
      </c>
      <c r="BG277" s="199">
        <f t="shared" si="26"/>
        <v>0</v>
      </c>
      <c r="BH277" s="199">
        <f t="shared" si="27"/>
        <v>0</v>
      </c>
      <c r="BI277" s="199">
        <f t="shared" si="28"/>
        <v>0</v>
      </c>
      <c r="BJ277" s="15" t="s">
        <v>144</v>
      </c>
      <c r="BK277" s="199">
        <f t="shared" si="29"/>
        <v>0</v>
      </c>
      <c r="BL277" s="15" t="s">
        <v>211</v>
      </c>
      <c r="BM277" s="198" t="s">
        <v>633</v>
      </c>
    </row>
    <row r="278" spans="1:65" s="2" customFormat="1" ht="39">
      <c r="A278" s="32"/>
      <c r="B278" s="33"/>
      <c r="C278" s="34"/>
      <c r="D278" s="200" t="s">
        <v>154</v>
      </c>
      <c r="E278" s="34"/>
      <c r="F278" s="201" t="s">
        <v>634</v>
      </c>
      <c r="G278" s="34"/>
      <c r="H278" s="34"/>
      <c r="I278" s="106"/>
      <c r="J278" s="34"/>
      <c r="K278" s="34"/>
      <c r="L278" s="37"/>
      <c r="M278" s="202"/>
      <c r="N278" s="203"/>
      <c r="O278" s="62"/>
      <c r="P278" s="62"/>
      <c r="Q278" s="62"/>
      <c r="R278" s="62"/>
      <c r="S278" s="62"/>
      <c r="T278" s="63"/>
      <c r="U278" s="32"/>
      <c r="V278" s="32"/>
      <c r="W278" s="32"/>
      <c r="X278" s="32"/>
      <c r="Y278" s="32"/>
      <c r="Z278" s="32"/>
      <c r="AA278" s="32"/>
      <c r="AB278" s="32"/>
      <c r="AC278" s="32"/>
      <c r="AD278" s="32"/>
      <c r="AE278" s="32"/>
      <c r="AT278" s="15" t="s">
        <v>154</v>
      </c>
      <c r="AU278" s="15" t="s">
        <v>144</v>
      </c>
    </row>
    <row r="279" spans="1:65" s="2" customFormat="1" ht="48" customHeight="1">
      <c r="A279" s="32"/>
      <c r="B279" s="33"/>
      <c r="C279" s="186" t="s">
        <v>635</v>
      </c>
      <c r="D279" s="186" t="s">
        <v>139</v>
      </c>
      <c r="E279" s="187" t="s">
        <v>636</v>
      </c>
      <c r="F279" s="188" t="s">
        <v>637</v>
      </c>
      <c r="G279" s="189" t="s">
        <v>240</v>
      </c>
      <c r="H279" s="190">
        <v>2E-3</v>
      </c>
      <c r="I279" s="191"/>
      <c r="J279" s="192">
        <f>ROUND(I279*H279,2)</f>
        <v>0</v>
      </c>
      <c r="K279" s="193"/>
      <c r="L279" s="37"/>
      <c r="M279" s="194" t="s">
        <v>19</v>
      </c>
      <c r="N279" s="195" t="s">
        <v>45</v>
      </c>
      <c r="O279" s="62"/>
      <c r="P279" s="196">
        <f>O279*H279</f>
        <v>0</v>
      </c>
      <c r="Q279" s="196">
        <v>0</v>
      </c>
      <c r="R279" s="196">
        <f>Q279*H279</f>
        <v>0</v>
      </c>
      <c r="S279" s="196">
        <v>0</v>
      </c>
      <c r="T279" s="197">
        <f>S279*H279</f>
        <v>0</v>
      </c>
      <c r="U279" s="32"/>
      <c r="V279" s="32"/>
      <c r="W279" s="32"/>
      <c r="X279" s="32"/>
      <c r="Y279" s="32"/>
      <c r="Z279" s="32"/>
      <c r="AA279" s="32"/>
      <c r="AB279" s="32"/>
      <c r="AC279" s="32"/>
      <c r="AD279" s="32"/>
      <c r="AE279" s="32"/>
      <c r="AR279" s="198" t="s">
        <v>211</v>
      </c>
      <c r="AT279" s="198" t="s">
        <v>139</v>
      </c>
      <c r="AU279" s="198" t="s">
        <v>144</v>
      </c>
      <c r="AY279" s="15" t="s">
        <v>136</v>
      </c>
      <c r="BE279" s="199">
        <f>IF(N279="základní",J279,0)</f>
        <v>0</v>
      </c>
      <c r="BF279" s="199">
        <f>IF(N279="snížená",J279,0)</f>
        <v>0</v>
      </c>
      <c r="BG279" s="199">
        <f>IF(N279="zákl. přenesená",J279,0)</f>
        <v>0</v>
      </c>
      <c r="BH279" s="199">
        <f>IF(N279="sníž. přenesená",J279,0)</f>
        <v>0</v>
      </c>
      <c r="BI279" s="199">
        <f>IF(N279="nulová",J279,0)</f>
        <v>0</v>
      </c>
      <c r="BJ279" s="15" t="s">
        <v>144</v>
      </c>
      <c r="BK279" s="199">
        <f>ROUND(I279*H279,2)</f>
        <v>0</v>
      </c>
      <c r="BL279" s="15" t="s">
        <v>211</v>
      </c>
      <c r="BM279" s="198" t="s">
        <v>638</v>
      </c>
    </row>
    <row r="280" spans="1:65" s="2" customFormat="1" ht="126.75">
      <c r="A280" s="32"/>
      <c r="B280" s="33"/>
      <c r="C280" s="34"/>
      <c r="D280" s="200" t="s">
        <v>154</v>
      </c>
      <c r="E280" s="34"/>
      <c r="F280" s="201" t="s">
        <v>286</v>
      </c>
      <c r="G280" s="34"/>
      <c r="H280" s="34"/>
      <c r="I280" s="106"/>
      <c r="J280" s="34"/>
      <c r="K280" s="34"/>
      <c r="L280" s="37"/>
      <c r="M280" s="202"/>
      <c r="N280" s="203"/>
      <c r="O280" s="62"/>
      <c r="P280" s="62"/>
      <c r="Q280" s="62"/>
      <c r="R280" s="62"/>
      <c r="S280" s="62"/>
      <c r="T280" s="63"/>
      <c r="U280" s="32"/>
      <c r="V280" s="32"/>
      <c r="W280" s="32"/>
      <c r="X280" s="32"/>
      <c r="Y280" s="32"/>
      <c r="Z280" s="32"/>
      <c r="AA280" s="32"/>
      <c r="AB280" s="32"/>
      <c r="AC280" s="32"/>
      <c r="AD280" s="32"/>
      <c r="AE280" s="32"/>
      <c r="AT280" s="15" t="s">
        <v>154</v>
      </c>
      <c r="AU280" s="15" t="s">
        <v>144</v>
      </c>
    </row>
    <row r="281" spans="1:65" s="12" customFormat="1" ht="22.9" customHeight="1">
      <c r="B281" s="170"/>
      <c r="C281" s="171"/>
      <c r="D281" s="172" t="s">
        <v>72</v>
      </c>
      <c r="E281" s="184" t="s">
        <v>639</v>
      </c>
      <c r="F281" s="184" t="s">
        <v>640</v>
      </c>
      <c r="G281" s="171"/>
      <c r="H281" s="171"/>
      <c r="I281" s="174"/>
      <c r="J281" s="185">
        <f>BK281</f>
        <v>0</v>
      </c>
      <c r="K281" s="171"/>
      <c r="L281" s="176"/>
      <c r="M281" s="177"/>
      <c r="N281" s="178"/>
      <c r="O281" s="178"/>
      <c r="P281" s="179">
        <f>SUM(P282:P290)</f>
        <v>0</v>
      </c>
      <c r="Q281" s="178"/>
      <c r="R281" s="179">
        <f>SUM(R282:R290)</f>
        <v>8.9999999999999998E-4</v>
      </c>
      <c r="S281" s="178"/>
      <c r="T281" s="180">
        <f>SUM(T282:T290)</f>
        <v>5.8999999999999999E-3</v>
      </c>
      <c r="AR281" s="181" t="s">
        <v>144</v>
      </c>
      <c r="AT281" s="182" t="s">
        <v>72</v>
      </c>
      <c r="AU281" s="182" t="s">
        <v>81</v>
      </c>
      <c r="AY281" s="181" t="s">
        <v>136</v>
      </c>
      <c r="BK281" s="183">
        <f>SUM(BK282:BK290)</f>
        <v>0</v>
      </c>
    </row>
    <row r="282" spans="1:65" s="2" customFormat="1" ht="24" customHeight="1">
      <c r="A282" s="32"/>
      <c r="B282" s="33"/>
      <c r="C282" s="186" t="s">
        <v>641</v>
      </c>
      <c r="D282" s="186" t="s">
        <v>139</v>
      </c>
      <c r="E282" s="187" t="s">
        <v>642</v>
      </c>
      <c r="F282" s="188" t="s">
        <v>643</v>
      </c>
      <c r="G282" s="189" t="s">
        <v>162</v>
      </c>
      <c r="H282" s="190">
        <v>1</v>
      </c>
      <c r="I282" s="191"/>
      <c r="J282" s="192">
        <f t="shared" ref="J282:J287" si="30">ROUND(I282*H282,2)</f>
        <v>0</v>
      </c>
      <c r="K282" s="193"/>
      <c r="L282" s="37"/>
      <c r="M282" s="194" t="s">
        <v>19</v>
      </c>
      <c r="N282" s="195" t="s">
        <v>45</v>
      </c>
      <c r="O282" s="62"/>
      <c r="P282" s="196">
        <f t="shared" ref="P282:P287" si="31">O282*H282</f>
        <v>0</v>
      </c>
      <c r="Q282" s="196">
        <v>0</v>
      </c>
      <c r="R282" s="196">
        <f t="shared" ref="R282:R287" si="32">Q282*H282</f>
        <v>0</v>
      </c>
      <c r="S282" s="196">
        <v>0</v>
      </c>
      <c r="T282" s="197">
        <f t="shared" ref="T282:T287" si="33">S282*H282</f>
        <v>0</v>
      </c>
      <c r="U282" s="32"/>
      <c r="V282" s="32"/>
      <c r="W282" s="32"/>
      <c r="X282" s="32"/>
      <c r="Y282" s="32"/>
      <c r="Z282" s="32"/>
      <c r="AA282" s="32"/>
      <c r="AB282" s="32"/>
      <c r="AC282" s="32"/>
      <c r="AD282" s="32"/>
      <c r="AE282" s="32"/>
      <c r="AR282" s="198" t="s">
        <v>211</v>
      </c>
      <c r="AT282" s="198" t="s">
        <v>139</v>
      </c>
      <c r="AU282" s="198" t="s">
        <v>144</v>
      </c>
      <c r="AY282" s="15" t="s">
        <v>136</v>
      </c>
      <c r="BE282" s="199">
        <f t="shared" ref="BE282:BE287" si="34">IF(N282="základní",J282,0)</f>
        <v>0</v>
      </c>
      <c r="BF282" s="199">
        <f t="shared" ref="BF282:BF287" si="35">IF(N282="snížená",J282,0)</f>
        <v>0</v>
      </c>
      <c r="BG282" s="199">
        <f t="shared" ref="BG282:BG287" si="36">IF(N282="zákl. přenesená",J282,0)</f>
        <v>0</v>
      </c>
      <c r="BH282" s="199">
        <f t="shared" ref="BH282:BH287" si="37">IF(N282="sníž. přenesená",J282,0)</f>
        <v>0</v>
      </c>
      <c r="BI282" s="199">
        <f t="shared" ref="BI282:BI287" si="38">IF(N282="nulová",J282,0)</f>
        <v>0</v>
      </c>
      <c r="BJ282" s="15" t="s">
        <v>144</v>
      </c>
      <c r="BK282" s="199">
        <f t="shared" ref="BK282:BK287" si="39">ROUND(I282*H282,2)</f>
        <v>0</v>
      </c>
      <c r="BL282" s="15" t="s">
        <v>211</v>
      </c>
      <c r="BM282" s="198" t="s">
        <v>644</v>
      </c>
    </row>
    <row r="283" spans="1:65" s="2" customFormat="1" ht="24" customHeight="1">
      <c r="A283" s="32"/>
      <c r="B283" s="33"/>
      <c r="C283" s="204" t="s">
        <v>645</v>
      </c>
      <c r="D283" s="204" t="s">
        <v>179</v>
      </c>
      <c r="E283" s="205" t="s">
        <v>646</v>
      </c>
      <c r="F283" s="206" t="s">
        <v>647</v>
      </c>
      <c r="G283" s="207" t="s">
        <v>162</v>
      </c>
      <c r="H283" s="208">
        <v>1</v>
      </c>
      <c r="I283" s="209"/>
      <c r="J283" s="210">
        <f t="shared" si="30"/>
        <v>0</v>
      </c>
      <c r="K283" s="211"/>
      <c r="L283" s="212"/>
      <c r="M283" s="213" t="s">
        <v>19</v>
      </c>
      <c r="N283" s="214" t="s">
        <v>45</v>
      </c>
      <c r="O283" s="62"/>
      <c r="P283" s="196">
        <f t="shared" si="31"/>
        <v>0</v>
      </c>
      <c r="Q283" s="196">
        <v>8.9999999999999998E-4</v>
      </c>
      <c r="R283" s="196">
        <f t="shared" si="32"/>
        <v>8.9999999999999998E-4</v>
      </c>
      <c r="S283" s="196">
        <v>0</v>
      </c>
      <c r="T283" s="197">
        <f t="shared" si="33"/>
        <v>0</v>
      </c>
      <c r="U283" s="32"/>
      <c r="V283" s="32"/>
      <c r="W283" s="32"/>
      <c r="X283" s="32"/>
      <c r="Y283" s="32"/>
      <c r="Z283" s="32"/>
      <c r="AA283" s="32"/>
      <c r="AB283" s="32"/>
      <c r="AC283" s="32"/>
      <c r="AD283" s="32"/>
      <c r="AE283" s="32"/>
      <c r="AR283" s="198" t="s">
        <v>293</v>
      </c>
      <c r="AT283" s="198" t="s">
        <v>179</v>
      </c>
      <c r="AU283" s="198" t="s">
        <v>144</v>
      </c>
      <c r="AY283" s="15" t="s">
        <v>136</v>
      </c>
      <c r="BE283" s="199">
        <f t="shared" si="34"/>
        <v>0</v>
      </c>
      <c r="BF283" s="199">
        <f t="shared" si="35"/>
        <v>0</v>
      </c>
      <c r="BG283" s="199">
        <f t="shared" si="36"/>
        <v>0</v>
      </c>
      <c r="BH283" s="199">
        <f t="shared" si="37"/>
        <v>0</v>
      </c>
      <c r="BI283" s="199">
        <f t="shared" si="38"/>
        <v>0</v>
      </c>
      <c r="BJ283" s="15" t="s">
        <v>144</v>
      </c>
      <c r="BK283" s="199">
        <f t="shared" si="39"/>
        <v>0</v>
      </c>
      <c r="BL283" s="15" t="s">
        <v>211</v>
      </c>
      <c r="BM283" s="198" t="s">
        <v>648</v>
      </c>
    </row>
    <row r="284" spans="1:65" s="2" customFormat="1" ht="24" customHeight="1">
      <c r="A284" s="32"/>
      <c r="B284" s="33"/>
      <c r="C284" s="186" t="s">
        <v>649</v>
      </c>
      <c r="D284" s="186" t="s">
        <v>139</v>
      </c>
      <c r="E284" s="187" t="s">
        <v>650</v>
      </c>
      <c r="F284" s="188" t="s">
        <v>651</v>
      </c>
      <c r="G284" s="189" t="s">
        <v>162</v>
      </c>
      <c r="H284" s="190">
        <v>1</v>
      </c>
      <c r="I284" s="191"/>
      <c r="J284" s="192">
        <f t="shared" si="30"/>
        <v>0</v>
      </c>
      <c r="K284" s="193"/>
      <c r="L284" s="37"/>
      <c r="M284" s="194" t="s">
        <v>19</v>
      </c>
      <c r="N284" s="195" t="s">
        <v>45</v>
      </c>
      <c r="O284" s="62"/>
      <c r="P284" s="196">
        <f t="shared" si="31"/>
        <v>0</v>
      </c>
      <c r="Q284" s="196">
        <v>0</v>
      </c>
      <c r="R284" s="196">
        <f t="shared" si="32"/>
        <v>0</v>
      </c>
      <c r="S284" s="196">
        <v>2E-3</v>
      </c>
      <c r="T284" s="197">
        <f t="shared" si="33"/>
        <v>2E-3</v>
      </c>
      <c r="U284" s="32"/>
      <c r="V284" s="32"/>
      <c r="W284" s="32"/>
      <c r="X284" s="32"/>
      <c r="Y284" s="32"/>
      <c r="Z284" s="32"/>
      <c r="AA284" s="32"/>
      <c r="AB284" s="32"/>
      <c r="AC284" s="32"/>
      <c r="AD284" s="32"/>
      <c r="AE284" s="32"/>
      <c r="AR284" s="198" t="s">
        <v>211</v>
      </c>
      <c r="AT284" s="198" t="s">
        <v>139</v>
      </c>
      <c r="AU284" s="198" t="s">
        <v>144</v>
      </c>
      <c r="AY284" s="15" t="s">
        <v>136</v>
      </c>
      <c r="BE284" s="199">
        <f t="shared" si="34"/>
        <v>0</v>
      </c>
      <c r="BF284" s="199">
        <f t="shared" si="35"/>
        <v>0</v>
      </c>
      <c r="BG284" s="199">
        <f t="shared" si="36"/>
        <v>0</v>
      </c>
      <c r="BH284" s="199">
        <f t="shared" si="37"/>
        <v>0</v>
      </c>
      <c r="BI284" s="199">
        <f t="shared" si="38"/>
        <v>0</v>
      </c>
      <c r="BJ284" s="15" t="s">
        <v>144</v>
      </c>
      <c r="BK284" s="199">
        <f t="shared" si="39"/>
        <v>0</v>
      </c>
      <c r="BL284" s="15" t="s">
        <v>211</v>
      </c>
      <c r="BM284" s="198" t="s">
        <v>652</v>
      </c>
    </row>
    <row r="285" spans="1:65" s="2" customFormat="1" ht="24" customHeight="1">
      <c r="A285" s="32"/>
      <c r="B285" s="33"/>
      <c r="C285" s="186" t="s">
        <v>653</v>
      </c>
      <c r="D285" s="186" t="s">
        <v>139</v>
      </c>
      <c r="E285" s="187" t="s">
        <v>654</v>
      </c>
      <c r="F285" s="188" t="s">
        <v>655</v>
      </c>
      <c r="G285" s="189" t="s">
        <v>162</v>
      </c>
      <c r="H285" s="190">
        <v>2</v>
      </c>
      <c r="I285" s="191"/>
      <c r="J285" s="192">
        <f t="shared" si="30"/>
        <v>0</v>
      </c>
      <c r="K285" s="193"/>
      <c r="L285" s="37"/>
      <c r="M285" s="194" t="s">
        <v>19</v>
      </c>
      <c r="N285" s="195" t="s">
        <v>45</v>
      </c>
      <c r="O285" s="62"/>
      <c r="P285" s="196">
        <f t="shared" si="31"/>
        <v>0</v>
      </c>
      <c r="Q285" s="196">
        <v>0</v>
      </c>
      <c r="R285" s="196">
        <f t="shared" si="32"/>
        <v>0</v>
      </c>
      <c r="S285" s="196">
        <v>0</v>
      </c>
      <c r="T285" s="197">
        <f t="shared" si="33"/>
        <v>0</v>
      </c>
      <c r="U285" s="32"/>
      <c r="V285" s="32"/>
      <c r="W285" s="32"/>
      <c r="X285" s="32"/>
      <c r="Y285" s="32"/>
      <c r="Z285" s="32"/>
      <c r="AA285" s="32"/>
      <c r="AB285" s="32"/>
      <c r="AC285" s="32"/>
      <c r="AD285" s="32"/>
      <c r="AE285" s="32"/>
      <c r="AR285" s="198" t="s">
        <v>211</v>
      </c>
      <c r="AT285" s="198" t="s">
        <v>139</v>
      </c>
      <c r="AU285" s="198" t="s">
        <v>144</v>
      </c>
      <c r="AY285" s="15" t="s">
        <v>136</v>
      </c>
      <c r="BE285" s="199">
        <f t="shared" si="34"/>
        <v>0</v>
      </c>
      <c r="BF285" s="199">
        <f t="shared" si="35"/>
        <v>0</v>
      </c>
      <c r="BG285" s="199">
        <f t="shared" si="36"/>
        <v>0</v>
      </c>
      <c r="BH285" s="199">
        <f t="shared" si="37"/>
        <v>0</v>
      </c>
      <c r="BI285" s="199">
        <f t="shared" si="38"/>
        <v>0</v>
      </c>
      <c r="BJ285" s="15" t="s">
        <v>144</v>
      </c>
      <c r="BK285" s="199">
        <f t="shared" si="39"/>
        <v>0</v>
      </c>
      <c r="BL285" s="15" t="s">
        <v>211</v>
      </c>
      <c r="BM285" s="198" t="s">
        <v>656</v>
      </c>
    </row>
    <row r="286" spans="1:65" s="2" customFormat="1" ht="24" customHeight="1">
      <c r="A286" s="32"/>
      <c r="B286" s="33"/>
      <c r="C286" s="186" t="s">
        <v>657</v>
      </c>
      <c r="D286" s="186" t="s">
        <v>139</v>
      </c>
      <c r="E286" s="187" t="s">
        <v>658</v>
      </c>
      <c r="F286" s="188" t="s">
        <v>659</v>
      </c>
      <c r="G286" s="189" t="s">
        <v>214</v>
      </c>
      <c r="H286" s="190">
        <v>5</v>
      </c>
      <c r="I286" s="191"/>
      <c r="J286" s="192">
        <f t="shared" si="30"/>
        <v>0</v>
      </c>
      <c r="K286" s="193"/>
      <c r="L286" s="37"/>
      <c r="M286" s="194" t="s">
        <v>19</v>
      </c>
      <c r="N286" s="195" t="s">
        <v>45</v>
      </c>
      <c r="O286" s="62"/>
      <c r="P286" s="196">
        <f t="shared" si="31"/>
        <v>0</v>
      </c>
      <c r="Q286" s="196">
        <v>0</v>
      </c>
      <c r="R286" s="196">
        <f t="shared" si="32"/>
        <v>0</v>
      </c>
      <c r="S286" s="196">
        <v>0</v>
      </c>
      <c r="T286" s="197">
        <f t="shared" si="33"/>
        <v>0</v>
      </c>
      <c r="U286" s="32"/>
      <c r="V286" s="32"/>
      <c r="W286" s="32"/>
      <c r="X286" s="32"/>
      <c r="Y286" s="32"/>
      <c r="Z286" s="32"/>
      <c r="AA286" s="32"/>
      <c r="AB286" s="32"/>
      <c r="AC286" s="32"/>
      <c r="AD286" s="32"/>
      <c r="AE286" s="32"/>
      <c r="AR286" s="198" t="s">
        <v>211</v>
      </c>
      <c r="AT286" s="198" t="s">
        <v>139</v>
      </c>
      <c r="AU286" s="198" t="s">
        <v>144</v>
      </c>
      <c r="AY286" s="15" t="s">
        <v>136</v>
      </c>
      <c r="BE286" s="199">
        <f t="shared" si="34"/>
        <v>0</v>
      </c>
      <c r="BF286" s="199">
        <f t="shared" si="35"/>
        <v>0</v>
      </c>
      <c r="BG286" s="199">
        <f t="shared" si="36"/>
        <v>0</v>
      </c>
      <c r="BH286" s="199">
        <f t="shared" si="37"/>
        <v>0</v>
      </c>
      <c r="BI286" s="199">
        <f t="shared" si="38"/>
        <v>0</v>
      </c>
      <c r="BJ286" s="15" t="s">
        <v>144</v>
      </c>
      <c r="BK286" s="199">
        <f t="shared" si="39"/>
        <v>0</v>
      </c>
      <c r="BL286" s="15" t="s">
        <v>211</v>
      </c>
      <c r="BM286" s="198" t="s">
        <v>660</v>
      </c>
    </row>
    <row r="287" spans="1:65" s="2" customFormat="1" ht="36" customHeight="1">
      <c r="A287" s="32"/>
      <c r="B287" s="33"/>
      <c r="C287" s="186" t="s">
        <v>661</v>
      </c>
      <c r="D287" s="186" t="s">
        <v>139</v>
      </c>
      <c r="E287" s="187" t="s">
        <v>662</v>
      </c>
      <c r="F287" s="188" t="s">
        <v>663</v>
      </c>
      <c r="G287" s="189" t="s">
        <v>214</v>
      </c>
      <c r="H287" s="190">
        <v>5</v>
      </c>
      <c r="I287" s="191"/>
      <c r="J287" s="192">
        <f t="shared" si="30"/>
        <v>0</v>
      </c>
      <c r="K287" s="193"/>
      <c r="L287" s="37"/>
      <c r="M287" s="194" t="s">
        <v>19</v>
      </c>
      <c r="N287" s="195" t="s">
        <v>45</v>
      </c>
      <c r="O287" s="62"/>
      <c r="P287" s="196">
        <f t="shared" si="31"/>
        <v>0</v>
      </c>
      <c r="Q287" s="196">
        <v>0</v>
      </c>
      <c r="R287" s="196">
        <f t="shared" si="32"/>
        <v>0</v>
      </c>
      <c r="S287" s="196">
        <v>7.7999999999999999E-4</v>
      </c>
      <c r="T287" s="197">
        <f t="shared" si="33"/>
        <v>3.8999999999999998E-3</v>
      </c>
      <c r="U287" s="32"/>
      <c r="V287" s="32"/>
      <c r="W287" s="32"/>
      <c r="X287" s="32"/>
      <c r="Y287" s="32"/>
      <c r="Z287" s="32"/>
      <c r="AA287" s="32"/>
      <c r="AB287" s="32"/>
      <c r="AC287" s="32"/>
      <c r="AD287" s="32"/>
      <c r="AE287" s="32"/>
      <c r="AR287" s="198" t="s">
        <v>211</v>
      </c>
      <c r="AT287" s="198" t="s">
        <v>139</v>
      </c>
      <c r="AU287" s="198" t="s">
        <v>144</v>
      </c>
      <c r="AY287" s="15" t="s">
        <v>136</v>
      </c>
      <c r="BE287" s="199">
        <f t="shared" si="34"/>
        <v>0</v>
      </c>
      <c r="BF287" s="199">
        <f t="shared" si="35"/>
        <v>0</v>
      </c>
      <c r="BG287" s="199">
        <f t="shared" si="36"/>
        <v>0</v>
      </c>
      <c r="BH287" s="199">
        <f t="shared" si="37"/>
        <v>0</v>
      </c>
      <c r="BI287" s="199">
        <f t="shared" si="38"/>
        <v>0</v>
      </c>
      <c r="BJ287" s="15" t="s">
        <v>144</v>
      </c>
      <c r="BK287" s="199">
        <f t="shared" si="39"/>
        <v>0</v>
      </c>
      <c r="BL287" s="15" t="s">
        <v>211</v>
      </c>
      <c r="BM287" s="198" t="s">
        <v>664</v>
      </c>
    </row>
    <row r="288" spans="1:65" s="2" customFormat="1" ht="39">
      <c r="A288" s="32"/>
      <c r="B288" s="33"/>
      <c r="C288" s="34"/>
      <c r="D288" s="200" t="s">
        <v>154</v>
      </c>
      <c r="E288" s="34"/>
      <c r="F288" s="201" t="s">
        <v>665</v>
      </c>
      <c r="G288" s="34"/>
      <c r="H288" s="34"/>
      <c r="I288" s="106"/>
      <c r="J288" s="34"/>
      <c r="K288" s="34"/>
      <c r="L288" s="37"/>
      <c r="M288" s="202"/>
      <c r="N288" s="203"/>
      <c r="O288" s="62"/>
      <c r="P288" s="62"/>
      <c r="Q288" s="62"/>
      <c r="R288" s="62"/>
      <c r="S288" s="62"/>
      <c r="T288" s="63"/>
      <c r="U288" s="32"/>
      <c r="V288" s="32"/>
      <c r="W288" s="32"/>
      <c r="X288" s="32"/>
      <c r="Y288" s="32"/>
      <c r="Z288" s="32"/>
      <c r="AA288" s="32"/>
      <c r="AB288" s="32"/>
      <c r="AC288" s="32"/>
      <c r="AD288" s="32"/>
      <c r="AE288" s="32"/>
      <c r="AT288" s="15" t="s">
        <v>154</v>
      </c>
      <c r="AU288" s="15" t="s">
        <v>144</v>
      </c>
    </row>
    <row r="289" spans="1:65" s="2" customFormat="1" ht="48" customHeight="1">
      <c r="A289" s="32"/>
      <c r="B289" s="33"/>
      <c r="C289" s="186" t="s">
        <v>666</v>
      </c>
      <c r="D289" s="186" t="s">
        <v>139</v>
      </c>
      <c r="E289" s="187" t="s">
        <v>667</v>
      </c>
      <c r="F289" s="188" t="s">
        <v>668</v>
      </c>
      <c r="G289" s="189" t="s">
        <v>240</v>
      </c>
      <c r="H289" s="190">
        <v>1E-3</v>
      </c>
      <c r="I289" s="191"/>
      <c r="J289" s="192">
        <f>ROUND(I289*H289,2)</f>
        <v>0</v>
      </c>
      <c r="K289" s="193"/>
      <c r="L289" s="37"/>
      <c r="M289" s="194" t="s">
        <v>19</v>
      </c>
      <c r="N289" s="195" t="s">
        <v>45</v>
      </c>
      <c r="O289" s="62"/>
      <c r="P289" s="196">
        <f>O289*H289</f>
        <v>0</v>
      </c>
      <c r="Q289" s="196">
        <v>0</v>
      </c>
      <c r="R289" s="196">
        <f>Q289*H289</f>
        <v>0</v>
      </c>
      <c r="S289" s="196">
        <v>0</v>
      </c>
      <c r="T289" s="197">
        <f>S289*H289</f>
        <v>0</v>
      </c>
      <c r="U289" s="32"/>
      <c r="V289" s="32"/>
      <c r="W289" s="32"/>
      <c r="X289" s="32"/>
      <c r="Y289" s="32"/>
      <c r="Z289" s="32"/>
      <c r="AA289" s="32"/>
      <c r="AB289" s="32"/>
      <c r="AC289" s="32"/>
      <c r="AD289" s="32"/>
      <c r="AE289" s="32"/>
      <c r="AR289" s="198" t="s">
        <v>211</v>
      </c>
      <c r="AT289" s="198" t="s">
        <v>139</v>
      </c>
      <c r="AU289" s="198" t="s">
        <v>144</v>
      </c>
      <c r="AY289" s="15" t="s">
        <v>136</v>
      </c>
      <c r="BE289" s="199">
        <f>IF(N289="základní",J289,0)</f>
        <v>0</v>
      </c>
      <c r="BF289" s="199">
        <f>IF(N289="snížená",J289,0)</f>
        <v>0</v>
      </c>
      <c r="BG289" s="199">
        <f>IF(N289="zákl. přenesená",J289,0)</f>
        <v>0</v>
      </c>
      <c r="BH289" s="199">
        <f>IF(N289="sníž. přenesená",J289,0)</f>
        <v>0</v>
      </c>
      <c r="BI289" s="199">
        <f>IF(N289="nulová",J289,0)</f>
        <v>0</v>
      </c>
      <c r="BJ289" s="15" t="s">
        <v>144</v>
      </c>
      <c r="BK289" s="199">
        <f>ROUND(I289*H289,2)</f>
        <v>0</v>
      </c>
      <c r="BL289" s="15" t="s">
        <v>211</v>
      </c>
      <c r="BM289" s="198" t="s">
        <v>669</v>
      </c>
    </row>
    <row r="290" spans="1:65" s="2" customFormat="1" ht="126.75">
      <c r="A290" s="32"/>
      <c r="B290" s="33"/>
      <c r="C290" s="34"/>
      <c r="D290" s="200" t="s">
        <v>154</v>
      </c>
      <c r="E290" s="34"/>
      <c r="F290" s="201" t="s">
        <v>286</v>
      </c>
      <c r="G290" s="34"/>
      <c r="H290" s="34"/>
      <c r="I290" s="106"/>
      <c r="J290" s="34"/>
      <c r="K290" s="34"/>
      <c r="L290" s="37"/>
      <c r="M290" s="202"/>
      <c r="N290" s="203"/>
      <c r="O290" s="62"/>
      <c r="P290" s="62"/>
      <c r="Q290" s="62"/>
      <c r="R290" s="62"/>
      <c r="S290" s="62"/>
      <c r="T290" s="63"/>
      <c r="U290" s="32"/>
      <c r="V290" s="32"/>
      <c r="W290" s="32"/>
      <c r="X290" s="32"/>
      <c r="Y290" s="32"/>
      <c r="Z290" s="32"/>
      <c r="AA290" s="32"/>
      <c r="AB290" s="32"/>
      <c r="AC290" s="32"/>
      <c r="AD290" s="32"/>
      <c r="AE290" s="32"/>
      <c r="AT290" s="15" t="s">
        <v>154</v>
      </c>
      <c r="AU290" s="15" t="s">
        <v>144</v>
      </c>
    </row>
    <row r="291" spans="1:65" s="12" customFormat="1" ht="22.9" customHeight="1">
      <c r="B291" s="170"/>
      <c r="C291" s="171"/>
      <c r="D291" s="172" t="s">
        <v>72</v>
      </c>
      <c r="E291" s="184" t="s">
        <v>670</v>
      </c>
      <c r="F291" s="184" t="s">
        <v>671</v>
      </c>
      <c r="G291" s="171"/>
      <c r="H291" s="171"/>
      <c r="I291" s="174"/>
      <c r="J291" s="185">
        <f>BK291</f>
        <v>0</v>
      </c>
      <c r="K291" s="171"/>
      <c r="L291" s="176"/>
      <c r="M291" s="177"/>
      <c r="N291" s="178"/>
      <c r="O291" s="178"/>
      <c r="P291" s="179">
        <f>SUM(P292:P300)</f>
        <v>0</v>
      </c>
      <c r="Q291" s="178"/>
      <c r="R291" s="179">
        <f>SUM(R292:R300)</f>
        <v>6.343E-2</v>
      </c>
      <c r="S291" s="178"/>
      <c r="T291" s="180">
        <f>SUM(T292:T300)</f>
        <v>0</v>
      </c>
      <c r="AR291" s="181" t="s">
        <v>144</v>
      </c>
      <c r="AT291" s="182" t="s">
        <v>72</v>
      </c>
      <c r="AU291" s="182" t="s">
        <v>81</v>
      </c>
      <c r="AY291" s="181" t="s">
        <v>136</v>
      </c>
      <c r="BK291" s="183">
        <f>SUM(BK292:BK300)</f>
        <v>0</v>
      </c>
    </row>
    <row r="292" spans="1:65" s="2" customFormat="1" ht="48" customHeight="1">
      <c r="A292" s="32"/>
      <c r="B292" s="33"/>
      <c r="C292" s="186" t="s">
        <v>672</v>
      </c>
      <c r="D292" s="186" t="s">
        <v>139</v>
      </c>
      <c r="E292" s="187" t="s">
        <v>673</v>
      </c>
      <c r="F292" s="188" t="s">
        <v>674</v>
      </c>
      <c r="G292" s="189" t="s">
        <v>142</v>
      </c>
      <c r="H292" s="190">
        <v>5</v>
      </c>
      <c r="I292" s="191"/>
      <c r="J292" s="192">
        <f>ROUND(I292*H292,2)</f>
        <v>0</v>
      </c>
      <c r="K292" s="193"/>
      <c r="L292" s="37"/>
      <c r="M292" s="194" t="s">
        <v>19</v>
      </c>
      <c r="N292" s="195" t="s">
        <v>45</v>
      </c>
      <c r="O292" s="62"/>
      <c r="P292" s="196">
        <f>O292*H292</f>
        <v>0</v>
      </c>
      <c r="Q292" s="196">
        <v>1.257E-2</v>
      </c>
      <c r="R292" s="196">
        <f>Q292*H292</f>
        <v>6.2850000000000003E-2</v>
      </c>
      <c r="S292" s="196">
        <v>0</v>
      </c>
      <c r="T292" s="197">
        <f>S292*H292</f>
        <v>0</v>
      </c>
      <c r="U292" s="32"/>
      <c r="V292" s="32"/>
      <c r="W292" s="32"/>
      <c r="X292" s="32"/>
      <c r="Y292" s="32"/>
      <c r="Z292" s="32"/>
      <c r="AA292" s="32"/>
      <c r="AB292" s="32"/>
      <c r="AC292" s="32"/>
      <c r="AD292" s="32"/>
      <c r="AE292" s="32"/>
      <c r="AR292" s="198" t="s">
        <v>211</v>
      </c>
      <c r="AT292" s="198" t="s">
        <v>139</v>
      </c>
      <c r="AU292" s="198" t="s">
        <v>144</v>
      </c>
      <c r="AY292" s="15" t="s">
        <v>136</v>
      </c>
      <c r="BE292" s="199">
        <f>IF(N292="základní",J292,0)</f>
        <v>0</v>
      </c>
      <c r="BF292" s="199">
        <f>IF(N292="snížená",J292,0)</f>
        <v>0</v>
      </c>
      <c r="BG292" s="199">
        <f>IF(N292="zákl. přenesená",J292,0)</f>
        <v>0</v>
      </c>
      <c r="BH292" s="199">
        <f>IF(N292="sníž. přenesená",J292,0)</f>
        <v>0</v>
      </c>
      <c r="BI292" s="199">
        <f>IF(N292="nulová",J292,0)</f>
        <v>0</v>
      </c>
      <c r="BJ292" s="15" t="s">
        <v>144</v>
      </c>
      <c r="BK292" s="199">
        <f>ROUND(I292*H292,2)</f>
        <v>0</v>
      </c>
      <c r="BL292" s="15" t="s">
        <v>211</v>
      </c>
      <c r="BM292" s="198" t="s">
        <v>675</v>
      </c>
    </row>
    <row r="293" spans="1:65" s="2" customFormat="1" ht="117">
      <c r="A293" s="32"/>
      <c r="B293" s="33"/>
      <c r="C293" s="34"/>
      <c r="D293" s="200" t="s">
        <v>154</v>
      </c>
      <c r="E293" s="34"/>
      <c r="F293" s="201" t="s">
        <v>676</v>
      </c>
      <c r="G293" s="34"/>
      <c r="H293" s="34"/>
      <c r="I293" s="106"/>
      <c r="J293" s="34"/>
      <c r="K293" s="34"/>
      <c r="L293" s="37"/>
      <c r="M293" s="202"/>
      <c r="N293" s="203"/>
      <c r="O293" s="62"/>
      <c r="P293" s="62"/>
      <c r="Q293" s="62"/>
      <c r="R293" s="62"/>
      <c r="S293" s="62"/>
      <c r="T293" s="63"/>
      <c r="U293" s="32"/>
      <c r="V293" s="32"/>
      <c r="W293" s="32"/>
      <c r="X293" s="32"/>
      <c r="Y293" s="32"/>
      <c r="Z293" s="32"/>
      <c r="AA293" s="32"/>
      <c r="AB293" s="32"/>
      <c r="AC293" s="32"/>
      <c r="AD293" s="32"/>
      <c r="AE293" s="32"/>
      <c r="AT293" s="15" t="s">
        <v>154</v>
      </c>
      <c r="AU293" s="15" t="s">
        <v>144</v>
      </c>
    </row>
    <row r="294" spans="1:65" s="2" customFormat="1" ht="36" customHeight="1">
      <c r="A294" s="32"/>
      <c r="B294" s="33"/>
      <c r="C294" s="186" t="s">
        <v>677</v>
      </c>
      <c r="D294" s="186" t="s">
        <v>139</v>
      </c>
      <c r="E294" s="187" t="s">
        <v>678</v>
      </c>
      <c r="F294" s="188" t="s">
        <v>679</v>
      </c>
      <c r="G294" s="189" t="s">
        <v>162</v>
      </c>
      <c r="H294" s="190">
        <v>1</v>
      </c>
      <c r="I294" s="191"/>
      <c r="J294" s="192">
        <f>ROUND(I294*H294,2)</f>
        <v>0</v>
      </c>
      <c r="K294" s="193"/>
      <c r="L294" s="37"/>
      <c r="M294" s="194" t="s">
        <v>19</v>
      </c>
      <c r="N294" s="195" t="s">
        <v>45</v>
      </c>
      <c r="O294" s="62"/>
      <c r="P294" s="196">
        <f>O294*H294</f>
        <v>0</v>
      </c>
      <c r="Q294" s="196">
        <v>3.0000000000000001E-5</v>
      </c>
      <c r="R294" s="196">
        <f>Q294*H294</f>
        <v>3.0000000000000001E-5</v>
      </c>
      <c r="S294" s="196">
        <v>0</v>
      </c>
      <c r="T294" s="197">
        <f>S294*H294</f>
        <v>0</v>
      </c>
      <c r="U294" s="32"/>
      <c r="V294" s="32"/>
      <c r="W294" s="32"/>
      <c r="X294" s="32"/>
      <c r="Y294" s="32"/>
      <c r="Z294" s="32"/>
      <c r="AA294" s="32"/>
      <c r="AB294" s="32"/>
      <c r="AC294" s="32"/>
      <c r="AD294" s="32"/>
      <c r="AE294" s="32"/>
      <c r="AR294" s="198" t="s">
        <v>211</v>
      </c>
      <c r="AT294" s="198" t="s">
        <v>139</v>
      </c>
      <c r="AU294" s="198" t="s">
        <v>144</v>
      </c>
      <c r="AY294" s="15" t="s">
        <v>136</v>
      </c>
      <c r="BE294" s="199">
        <f>IF(N294="základní",J294,0)</f>
        <v>0</v>
      </c>
      <c r="BF294" s="199">
        <f>IF(N294="snížená",J294,0)</f>
        <v>0</v>
      </c>
      <c r="BG294" s="199">
        <f>IF(N294="zákl. přenesená",J294,0)</f>
        <v>0</v>
      </c>
      <c r="BH294" s="199">
        <f>IF(N294="sníž. přenesená",J294,0)</f>
        <v>0</v>
      </c>
      <c r="BI294" s="199">
        <f>IF(N294="nulová",J294,0)</f>
        <v>0</v>
      </c>
      <c r="BJ294" s="15" t="s">
        <v>144</v>
      </c>
      <c r="BK294" s="199">
        <f>ROUND(I294*H294,2)</f>
        <v>0</v>
      </c>
      <c r="BL294" s="15" t="s">
        <v>211</v>
      </c>
      <c r="BM294" s="198" t="s">
        <v>680</v>
      </c>
    </row>
    <row r="295" spans="1:65" s="2" customFormat="1" ht="97.5">
      <c r="A295" s="32"/>
      <c r="B295" s="33"/>
      <c r="C295" s="34"/>
      <c r="D295" s="200" t="s">
        <v>154</v>
      </c>
      <c r="E295" s="34"/>
      <c r="F295" s="201" t="s">
        <v>681</v>
      </c>
      <c r="G295" s="34"/>
      <c r="H295" s="34"/>
      <c r="I295" s="106"/>
      <c r="J295" s="34"/>
      <c r="K295" s="34"/>
      <c r="L295" s="37"/>
      <c r="M295" s="202"/>
      <c r="N295" s="203"/>
      <c r="O295" s="62"/>
      <c r="P295" s="62"/>
      <c r="Q295" s="62"/>
      <c r="R295" s="62"/>
      <c r="S295" s="62"/>
      <c r="T295" s="63"/>
      <c r="U295" s="32"/>
      <c r="V295" s="32"/>
      <c r="W295" s="32"/>
      <c r="X295" s="32"/>
      <c r="Y295" s="32"/>
      <c r="Z295" s="32"/>
      <c r="AA295" s="32"/>
      <c r="AB295" s="32"/>
      <c r="AC295" s="32"/>
      <c r="AD295" s="32"/>
      <c r="AE295" s="32"/>
      <c r="AT295" s="15" t="s">
        <v>154</v>
      </c>
      <c r="AU295" s="15" t="s">
        <v>144</v>
      </c>
    </row>
    <row r="296" spans="1:65" s="2" customFormat="1" ht="16.5" customHeight="1">
      <c r="A296" s="32"/>
      <c r="B296" s="33"/>
      <c r="C296" s="204" t="s">
        <v>682</v>
      </c>
      <c r="D296" s="204" t="s">
        <v>179</v>
      </c>
      <c r="E296" s="205" t="s">
        <v>683</v>
      </c>
      <c r="F296" s="206" t="s">
        <v>684</v>
      </c>
      <c r="G296" s="207" t="s">
        <v>162</v>
      </c>
      <c r="H296" s="208">
        <v>1</v>
      </c>
      <c r="I296" s="209"/>
      <c r="J296" s="210">
        <f>ROUND(I296*H296,2)</f>
        <v>0</v>
      </c>
      <c r="K296" s="211"/>
      <c r="L296" s="212"/>
      <c r="M296" s="213" t="s">
        <v>19</v>
      </c>
      <c r="N296" s="214" t="s">
        <v>45</v>
      </c>
      <c r="O296" s="62"/>
      <c r="P296" s="196">
        <f>O296*H296</f>
        <v>0</v>
      </c>
      <c r="Q296" s="196">
        <v>5.5000000000000003E-4</v>
      </c>
      <c r="R296" s="196">
        <f>Q296*H296</f>
        <v>5.5000000000000003E-4</v>
      </c>
      <c r="S296" s="196">
        <v>0</v>
      </c>
      <c r="T296" s="197">
        <f>S296*H296</f>
        <v>0</v>
      </c>
      <c r="U296" s="32"/>
      <c r="V296" s="32"/>
      <c r="W296" s="32"/>
      <c r="X296" s="32"/>
      <c r="Y296" s="32"/>
      <c r="Z296" s="32"/>
      <c r="AA296" s="32"/>
      <c r="AB296" s="32"/>
      <c r="AC296" s="32"/>
      <c r="AD296" s="32"/>
      <c r="AE296" s="32"/>
      <c r="AR296" s="198" t="s">
        <v>293</v>
      </c>
      <c r="AT296" s="198" t="s">
        <v>179</v>
      </c>
      <c r="AU296" s="198" t="s">
        <v>144</v>
      </c>
      <c r="AY296" s="15" t="s">
        <v>136</v>
      </c>
      <c r="BE296" s="199">
        <f>IF(N296="základní",J296,0)</f>
        <v>0</v>
      </c>
      <c r="BF296" s="199">
        <f>IF(N296="snížená",J296,0)</f>
        <v>0</v>
      </c>
      <c r="BG296" s="199">
        <f>IF(N296="zákl. přenesená",J296,0)</f>
        <v>0</v>
      </c>
      <c r="BH296" s="199">
        <f>IF(N296="sníž. přenesená",J296,0)</f>
        <v>0</v>
      </c>
      <c r="BI296" s="199">
        <f>IF(N296="nulová",J296,0)</f>
        <v>0</v>
      </c>
      <c r="BJ296" s="15" t="s">
        <v>144</v>
      </c>
      <c r="BK296" s="199">
        <f>ROUND(I296*H296,2)</f>
        <v>0</v>
      </c>
      <c r="BL296" s="15" t="s">
        <v>211</v>
      </c>
      <c r="BM296" s="198" t="s">
        <v>685</v>
      </c>
    </row>
    <row r="297" spans="1:65" s="2" customFormat="1" ht="60" customHeight="1">
      <c r="A297" s="32"/>
      <c r="B297" s="33"/>
      <c r="C297" s="186" t="s">
        <v>686</v>
      </c>
      <c r="D297" s="186" t="s">
        <v>139</v>
      </c>
      <c r="E297" s="187" t="s">
        <v>687</v>
      </c>
      <c r="F297" s="188" t="s">
        <v>688</v>
      </c>
      <c r="G297" s="189" t="s">
        <v>240</v>
      </c>
      <c r="H297" s="190">
        <v>6.3E-2</v>
      </c>
      <c r="I297" s="191"/>
      <c r="J297" s="192">
        <f>ROUND(I297*H297,2)</f>
        <v>0</v>
      </c>
      <c r="K297" s="193"/>
      <c r="L297" s="37"/>
      <c r="M297" s="194" t="s">
        <v>19</v>
      </c>
      <c r="N297" s="195" t="s">
        <v>45</v>
      </c>
      <c r="O297" s="62"/>
      <c r="P297" s="196">
        <f>O297*H297</f>
        <v>0</v>
      </c>
      <c r="Q297" s="196">
        <v>0</v>
      </c>
      <c r="R297" s="196">
        <f>Q297*H297</f>
        <v>0</v>
      </c>
      <c r="S297" s="196">
        <v>0</v>
      </c>
      <c r="T297" s="197">
        <f>S297*H297</f>
        <v>0</v>
      </c>
      <c r="U297" s="32"/>
      <c r="V297" s="32"/>
      <c r="W297" s="32"/>
      <c r="X297" s="32"/>
      <c r="Y297" s="32"/>
      <c r="Z297" s="32"/>
      <c r="AA297" s="32"/>
      <c r="AB297" s="32"/>
      <c r="AC297" s="32"/>
      <c r="AD297" s="32"/>
      <c r="AE297" s="32"/>
      <c r="AR297" s="198" t="s">
        <v>211</v>
      </c>
      <c r="AT297" s="198" t="s">
        <v>139</v>
      </c>
      <c r="AU297" s="198" t="s">
        <v>144</v>
      </c>
      <c r="AY297" s="15" t="s">
        <v>136</v>
      </c>
      <c r="BE297" s="199">
        <f>IF(N297="základní",J297,0)</f>
        <v>0</v>
      </c>
      <c r="BF297" s="199">
        <f>IF(N297="snížená",J297,0)</f>
        <v>0</v>
      </c>
      <c r="BG297" s="199">
        <f>IF(N297="zákl. přenesená",J297,0)</f>
        <v>0</v>
      </c>
      <c r="BH297" s="199">
        <f>IF(N297="sníž. přenesená",J297,0)</f>
        <v>0</v>
      </c>
      <c r="BI297" s="199">
        <f>IF(N297="nulová",J297,0)</f>
        <v>0</v>
      </c>
      <c r="BJ297" s="15" t="s">
        <v>144</v>
      </c>
      <c r="BK297" s="199">
        <f>ROUND(I297*H297,2)</f>
        <v>0</v>
      </c>
      <c r="BL297" s="15" t="s">
        <v>211</v>
      </c>
      <c r="BM297" s="198" t="s">
        <v>689</v>
      </c>
    </row>
    <row r="298" spans="1:65" s="2" customFormat="1" ht="146.25">
      <c r="A298" s="32"/>
      <c r="B298" s="33"/>
      <c r="C298" s="34"/>
      <c r="D298" s="200" t="s">
        <v>154</v>
      </c>
      <c r="E298" s="34"/>
      <c r="F298" s="201" t="s">
        <v>690</v>
      </c>
      <c r="G298" s="34"/>
      <c r="H298" s="34"/>
      <c r="I298" s="106"/>
      <c r="J298" s="34"/>
      <c r="K298" s="34"/>
      <c r="L298" s="37"/>
      <c r="M298" s="202"/>
      <c r="N298" s="203"/>
      <c r="O298" s="62"/>
      <c r="P298" s="62"/>
      <c r="Q298" s="62"/>
      <c r="R298" s="62"/>
      <c r="S298" s="62"/>
      <c r="T298" s="63"/>
      <c r="U298" s="32"/>
      <c r="V298" s="32"/>
      <c r="W298" s="32"/>
      <c r="X298" s="32"/>
      <c r="Y298" s="32"/>
      <c r="Z298" s="32"/>
      <c r="AA298" s="32"/>
      <c r="AB298" s="32"/>
      <c r="AC298" s="32"/>
      <c r="AD298" s="32"/>
      <c r="AE298" s="32"/>
      <c r="AT298" s="15" t="s">
        <v>154</v>
      </c>
      <c r="AU298" s="15" t="s">
        <v>144</v>
      </c>
    </row>
    <row r="299" spans="1:65" s="2" customFormat="1" ht="60" customHeight="1">
      <c r="A299" s="32"/>
      <c r="B299" s="33"/>
      <c r="C299" s="186" t="s">
        <v>691</v>
      </c>
      <c r="D299" s="186" t="s">
        <v>139</v>
      </c>
      <c r="E299" s="187" t="s">
        <v>692</v>
      </c>
      <c r="F299" s="188" t="s">
        <v>693</v>
      </c>
      <c r="G299" s="189" t="s">
        <v>240</v>
      </c>
      <c r="H299" s="190">
        <v>6.3E-2</v>
      </c>
      <c r="I299" s="191"/>
      <c r="J299" s="192">
        <f>ROUND(I299*H299,2)</f>
        <v>0</v>
      </c>
      <c r="K299" s="193"/>
      <c r="L299" s="37"/>
      <c r="M299" s="194" t="s">
        <v>19</v>
      </c>
      <c r="N299" s="195" t="s">
        <v>45</v>
      </c>
      <c r="O299" s="62"/>
      <c r="P299" s="196">
        <f>O299*H299</f>
        <v>0</v>
      </c>
      <c r="Q299" s="196">
        <v>0</v>
      </c>
      <c r="R299" s="196">
        <f>Q299*H299</f>
        <v>0</v>
      </c>
      <c r="S299" s="196">
        <v>0</v>
      </c>
      <c r="T299" s="197">
        <f>S299*H299</f>
        <v>0</v>
      </c>
      <c r="U299" s="32"/>
      <c r="V299" s="32"/>
      <c r="W299" s="32"/>
      <c r="X299" s="32"/>
      <c r="Y299" s="32"/>
      <c r="Z299" s="32"/>
      <c r="AA299" s="32"/>
      <c r="AB299" s="32"/>
      <c r="AC299" s="32"/>
      <c r="AD299" s="32"/>
      <c r="AE299" s="32"/>
      <c r="AR299" s="198" t="s">
        <v>211</v>
      </c>
      <c r="AT299" s="198" t="s">
        <v>139</v>
      </c>
      <c r="AU299" s="198" t="s">
        <v>144</v>
      </c>
      <c r="AY299" s="15" t="s">
        <v>136</v>
      </c>
      <c r="BE299" s="199">
        <f>IF(N299="základní",J299,0)</f>
        <v>0</v>
      </c>
      <c r="BF299" s="199">
        <f>IF(N299="snížená",J299,0)</f>
        <v>0</v>
      </c>
      <c r="BG299" s="199">
        <f>IF(N299="zákl. přenesená",J299,0)</f>
        <v>0</v>
      </c>
      <c r="BH299" s="199">
        <f>IF(N299="sníž. přenesená",J299,0)</f>
        <v>0</v>
      </c>
      <c r="BI299" s="199">
        <f>IF(N299="nulová",J299,0)</f>
        <v>0</v>
      </c>
      <c r="BJ299" s="15" t="s">
        <v>144</v>
      </c>
      <c r="BK299" s="199">
        <f>ROUND(I299*H299,2)</f>
        <v>0</v>
      </c>
      <c r="BL299" s="15" t="s">
        <v>211</v>
      </c>
      <c r="BM299" s="198" t="s">
        <v>694</v>
      </c>
    </row>
    <row r="300" spans="1:65" s="2" customFormat="1" ht="146.25">
      <c r="A300" s="32"/>
      <c r="B300" s="33"/>
      <c r="C300" s="34"/>
      <c r="D300" s="200" t="s">
        <v>154</v>
      </c>
      <c r="E300" s="34"/>
      <c r="F300" s="201" t="s">
        <v>690</v>
      </c>
      <c r="G300" s="34"/>
      <c r="H300" s="34"/>
      <c r="I300" s="106"/>
      <c r="J300" s="34"/>
      <c r="K300" s="34"/>
      <c r="L300" s="37"/>
      <c r="M300" s="202"/>
      <c r="N300" s="203"/>
      <c r="O300" s="62"/>
      <c r="P300" s="62"/>
      <c r="Q300" s="62"/>
      <c r="R300" s="62"/>
      <c r="S300" s="62"/>
      <c r="T300" s="63"/>
      <c r="U300" s="32"/>
      <c r="V300" s="32"/>
      <c r="W300" s="32"/>
      <c r="X300" s="32"/>
      <c r="Y300" s="32"/>
      <c r="Z300" s="32"/>
      <c r="AA300" s="32"/>
      <c r="AB300" s="32"/>
      <c r="AC300" s="32"/>
      <c r="AD300" s="32"/>
      <c r="AE300" s="32"/>
      <c r="AT300" s="15" t="s">
        <v>154</v>
      </c>
      <c r="AU300" s="15" t="s">
        <v>144</v>
      </c>
    </row>
    <row r="301" spans="1:65" s="12" customFormat="1" ht="22.9" customHeight="1">
      <c r="B301" s="170"/>
      <c r="C301" s="171"/>
      <c r="D301" s="172" t="s">
        <v>72</v>
      </c>
      <c r="E301" s="184" t="s">
        <v>695</v>
      </c>
      <c r="F301" s="184" t="s">
        <v>696</v>
      </c>
      <c r="G301" s="171"/>
      <c r="H301" s="171"/>
      <c r="I301" s="174"/>
      <c r="J301" s="185">
        <f>BK301</f>
        <v>0</v>
      </c>
      <c r="K301" s="171"/>
      <c r="L301" s="176"/>
      <c r="M301" s="177"/>
      <c r="N301" s="178"/>
      <c r="O301" s="178"/>
      <c r="P301" s="179">
        <f>SUM(P302:P311)</f>
        <v>0</v>
      </c>
      <c r="Q301" s="178"/>
      <c r="R301" s="179">
        <f>SUM(R302:R311)</f>
        <v>1.7580000000000002E-2</v>
      </c>
      <c r="S301" s="178"/>
      <c r="T301" s="180">
        <f>SUM(T302:T311)</f>
        <v>4.8000000000000001E-2</v>
      </c>
      <c r="AR301" s="181" t="s">
        <v>144</v>
      </c>
      <c r="AT301" s="182" t="s">
        <v>72</v>
      </c>
      <c r="AU301" s="182" t="s">
        <v>81</v>
      </c>
      <c r="AY301" s="181" t="s">
        <v>136</v>
      </c>
      <c r="BK301" s="183">
        <f>SUM(BK302:BK311)</f>
        <v>0</v>
      </c>
    </row>
    <row r="302" spans="1:65" s="2" customFormat="1" ht="36" customHeight="1">
      <c r="A302" s="32"/>
      <c r="B302" s="33"/>
      <c r="C302" s="186" t="s">
        <v>697</v>
      </c>
      <c r="D302" s="186" t="s">
        <v>139</v>
      </c>
      <c r="E302" s="187" t="s">
        <v>698</v>
      </c>
      <c r="F302" s="188" t="s">
        <v>699</v>
      </c>
      <c r="G302" s="189" t="s">
        <v>162</v>
      </c>
      <c r="H302" s="190">
        <v>1</v>
      </c>
      <c r="I302" s="191"/>
      <c r="J302" s="192">
        <f>ROUND(I302*H302,2)</f>
        <v>0</v>
      </c>
      <c r="K302" s="193"/>
      <c r="L302" s="37"/>
      <c r="M302" s="194" t="s">
        <v>19</v>
      </c>
      <c r="N302" s="195" t="s">
        <v>45</v>
      </c>
      <c r="O302" s="62"/>
      <c r="P302" s="196">
        <f>O302*H302</f>
        <v>0</v>
      </c>
      <c r="Q302" s="196">
        <v>0</v>
      </c>
      <c r="R302" s="196">
        <f>Q302*H302</f>
        <v>0</v>
      </c>
      <c r="S302" s="196">
        <v>0</v>
      </c>
      <c r="T302" s="197">
        <f>S302*H302</f>
        <v>0</v>
      </c>
      <c r="U302" s="32"/>
      <c r="V302" s="32"/>
      <c r="W302" s="32"/>
      <c r="X302" s="32"/>
      <c r="Y302" s="32"/>
      <c r="Z302" s="32"/>
      <c r="AA302" s="32"/>
      <c r="AB302" s="32"/>
      <c r="AC302" s="32"/>
      <c r="AD302" s="32"/>
      <c r="AE302" s="32"/>
      <c r="AR302" s="198" t="s">
        <v>211</v>
      </c>
      <c r="AT302" s="198" t="s">
        <v>139</v>
      </c>
      <c r="AU302" s="198" t="s">
        <v>144</v>
      </c>
      <c r="AY302" s="15" t="s">
        <v>136</v>
      </c>
      <c r="BE302" s="199">
        <f>IF(N302="základní",J302,0)</f>
        <v>0</v>
      </c>
      <c r="BF302" s="199">
        <f>IF(N302="snížená",J302,0)</f>
        <v>0</v>
      </c>
      <c r="BG302" s="199">
        <f>IF(N302="zákl. přenesená",J302,0)</f>
        <v>0</v>
      </c>
      <c r="BH302" s="199">
        <f>IF(N302="sníž. přenesená",J302,0)</f>
        <v>0</v>
      </c>
      <c r="BI302" s="199">
        <f>IF(N302="nulová",J302,0)</f>
        <v>0</v>
      </c>
      <c r="BJ302" s="15" t="s">
        <v>144</v>
      </c>
      <c r="BK302" s="199">
        <f>ROUND(I302*H302,2)</f>
        <v>0</v>
      </c>
      <c r="BL302" s="15" t="s">
        <v>211</v>
      </c>
      <c r="BM302" s="198" t="s">
        <v>700</v>
      </c>
    </row>
    <row r="303" spans="1:65" s="2" customFormat="1" ht="165.75">
      <c r="A303" s="32"/>
      <c r="B303" s="33"/>
      <c r="C303" s="34"/>
      <c r="D303" s="200" t="s">
        <v>154</v>
      </c>
      <c r="E303" s="34"/>
      <c r="F303" s="201" t="s">
        <v>701</v>
      </c>
      <c r="G303" s="34"/>
      <c r="H303" s="34"/>
      <c r="I303" s="106"/>
      <c r="J303" s="34"/>
      <c r="K303" s="34"/>
      <c r="L303" s="37"/>
      <c r="M303" s="202"/>
      <c r="N303" s="203"/>
      <c r="O303" s="62"/>
      <c r="P303" s="62"/>
      <c r="Q303" s="62"/>
      <c r="R303" s="62"/>
      <c r="S303" s="62"/>
      <c r="T303" s="63"/>
      <c r="U303" s="32"/>
      <c r="V303" s="32"/>
      <c r="W303" s="32"/>
      <c r="X303" s="32"/>
      <c r="Y303" s="32"/>
      <c r="Z303" s="32"/>
      <c r="AA303" s="32"/>
      <c r="AB303" s="32"/>
      <c r="AC303" s="32"/>
      <c r="AD303" s="32"/>
      <c r="AE303" s="32"/>
      <c r="AT303" s="15" t="s">
        <v>154</v>
      </c>
      <c r="AU303" s="15" t="s">
        <v>144</v>
      </c>
    </row>
    <row r="304" spans="1:65" s="2" customFormat="1" ht="16.5" customHeight="1">
      <c r="A304" s="32"/>
      <c r="B304" s="33"/>
      <c r="C304" s="204" t="s">
        <v>702</v>
      </c>
      <c r="D304" s="204" t="s">
        <v>179</v>
      </c>
      <c r="E304" s="205" t="s">
        <v>703</v>
      </c>
      <c r="F304" s="206" t="s">
        <v>704</v>
      </c>
      <c r="G304" s="207" t="s">
        <v>162</v>
      </c>
      <c r="H304" s="208">
        <v>1</v>
      </c>
      <c r="I304" s="209"/>
      <c r="J304" s="210">
        <f>ROUND(I304*H304,2)</f>
        <v>0</v>
      </c>
      <c r="K304" s="211"/>
      <c r="L304" s="212"/>
      <c r="M304" s="213" t="s">
        <v>19</v>
      </c>
      <c r="N304" s="214" t="s">
        <v>45</v>
      </c>
      <c r="O304" s="62"/>
      <c r="P304" s="196">
        <f>O304*H304</f>
        <v>0</v>
      </c>
      <c r="Q304" s="196">
        <v>1.7500000000000002E-2</v>
      </c>
      <c r="R304" s="196">
        <f>Q304*H304</f>
        <v>1.7500000000000002E-2</v>
      </c>
      <c r="S304" s="196">
        <v>0</v>
      </c>
      <c r="T304" s="197">
        <f>S304*H304</f>
        <v>0</v>
      </c>
      <c r="U304" s="32"/>
      <c r="V304" s="32"/>
      <c r="W304" s="32"/>
      <c r="X304" s="32"/>
      <c r="Y304" s="32"/>
      <c r="Z304" s="32"/>
      <c r="AA304" s="32"/>
      <c r="AB304" s="32"/>
      <c r="AC304" s="32"/>
      <c r="AD304" s="32"/>
      <c r="AE304" s="32"/>
      <c r="AR304" s="198" t="s">
        <v>293</v>
      </c>
      <c r="AT304" s="198" t="s">
        <v>179</v>
      </c>
      <c r="AU304" s="198" t="s">
        <v>144</v>
      </c>
      <c r="AY304" s="15" t="s">
        <v>136</v>
      </c>
      <c r="BE304" s="199">
        <f>IF(N304="základní",J304,0)</f>
        <v>0</v>
      </c>
      <c r="BF304" s="199">
        <f>IF(N304="snížená",J304,0)</f>
        <v>0</v>
      </c>
      <c r="BG304" s="199">
        <f>IF(N304="zákl. přenesená",J304,0)</f>
        <v>0</v>
      </c>
      <c r="BH304" s="199">
        <f>IF(N304="sníž. přenesená",J304,0)</f>
        <v>0</v>
      </c>
      <c r="BI304" s="199">
        <f>IF(N304="nulová",J304,0)</f>
        <v>0</v>
      </c>
      <c r="BJ304" s="15" t="s">
        <v>144</v>
      </c>
      <c r="BK304" s="199">
        <f>ROUND(I304*H304,2)</f>
        <v>0</v>
      </c>
      <c r="BL304" s="15" t="s">
        <v>211</v>
      </c>
      <c r="BM304" s="198" t="s">
        <v>705</v>
      </c>
    </row>
    <row r="305" spans="1:65" s="2" customFormat="1" ht="16.5" customHeight="1">
      <c r="A305" s="32"/>
      <c r="B305" s="33"/>
      <c r="C305" s="204" t="s">
        <v>706</v>
      </c>
      <c r="D305" s="204" t="s">
        <v>179</v>
      </c>
      <c r="E305" s="205" t="s">
        <v>707</v>
      </c>
      <c r="F305" s="206" t="s">
        <v>708</v>
      </c>
      <c r="G305" s="207" t="s">
        <v>162</v>
      </c>
      <c r="H305" s="208">
        <v>1</v>
      </c>
      <c r="I305" s="209"/>
      <c r="J305" s="210">
        <f>ROUND(I305*H305,2)</f>
        <v>0</v>
      </c>
      <c r="K305" s="211"/>
      <c r="L305" s="212"/>
      <c r="M305" s="213" t="s">
        <v>19</v>
      </c>
      <c r="N305" s="214" t="s">
        <v>45</v>
      </c>
      <c r="O305" s="62"/>
      <c r="P305" s="196">
        <f>O305*H305</f>
        <v>0</v>
      </c>
      <c r="Q305" s="196">
        <v>8.0000000000000007E-5</v>
      </c>
      <c r="R305" s="196">
        <f>Q305*H305</f>
        <v>8.0000000000000007E-5</v>
      </c>
      <c r="S305" s="196">
        <v>0</v>
      </c>
      <c r="T305" s="197">
        <f>S305*H305</f>
        <v>0</v>
      </c>
      <c r="U305" s="32"/>
      <c r="V305" s="32"/>
      <c r="W305" s="32"/>
      <c r="X305" s="32"/>
      <c r="Y305" s="32"/>
      <c r="Z305" s="32"/>
      <c r="AA305" s="32"/>
      <c r="AB305" s="32"/>
      <c r="AC305" s="32"/>
      <c r="AD305" s="32"/>
      <c r="AE305" s="32"/>
      <c r="AR305" s="198" t="s">
        <v>293</v>
      </c>
      <c r="AT305" s="198" t="s">
        <v>179</v>
      </c>
      <c r="AU305" s="198" t="s">
        <v>144</v>
      </c>
      <c r="AY305" s="15" t="s">
        <v>136</v>
      </c>
      <c r="BE305" s="199">
        <f>IF(N305="základní",J305,0)</f>
        <v>0</v>
      </c>
      <c r="BF305" s="199">
        <f>IF(N305="snížená",J305,0)</f>
        <v>0</v>
      </c>
      <c r="BG305" s="199">
        <f>IF(N305="zákl. přenesená",J305,0)</f>
        <v>0</v>
      </c>
      <c r="BH305" s="199">
        <f>IF(N305="sníž. přenesená",J305,0)</f>
        <v>0</v>
      </c>
      <c r="BI305" s="199">
        <f>IF(N305="nulová",J305,0)</f>
        <v>0</v>
      </c>
      <c r="BJ305" s="15" t="s">
        <v>144</v>
      </c>
      <c r="BK305" s="199">
        <f>ROUND(I305*H305,2)</f>
        <v>0</v>
      </c>
      <c r="BL305" s="15" t="s">
        <v>211</v>
      </c>
      <c r="BM305" s="198" t="s">
        <v>709</v>
      </c>
    </row>
    <row r="306" spans="1:65" s="2" customFormat="1" ht="48" customHeight="1">
      <c r="A306" s="32"/>
      <c r="B306" s="33"/>
      <c r="C306" s="186" t="s">
        <v>710</v>
      </c>
      <c r="D306" s="186" t="s">
        <v>139</v>
      </c>
      <c r="E306" s="187" t="s">
        <v>711</v>
      </c>
      <c r="F306" s="188" t="s">
        <v>712</v>
      </c>
      <c r="G306" s="189" t="s">
        <v>162</v>
      </c>
      <c r="H306" s="190">
        <v>2</v>
      </c>
      <c r="I306" s="191"/>
      <c r="J306" s="192">
        <f>ROUND(I306*H306,2)</f>
        <v>0</v>
      </c>
      <c r="K306" s="193"/>
      <c r="L306" s="37"/>
      <c r="M306" s="194" t="s">
        <v>19</v>
      </c>
      <c r="N306" s="195" t="s">
        <v>45</v>
      </c>
      <c r="O306" s="62"/>
      <c r="P306" s="196">
        <f>O306*H306</f>
        <v>0</v>
      </c>
      <c r="Q306" s="196">
        <v>0</v>
      </c>
      <c r="R306" s="196">
        <f>Q306*H306</f>
        <v>0</v>
      </c>
      <c r="S306" s="196">
        <v>2.4E-2</v>
      </c>
      <c r="T306" s="197">
        <f>S306*H306</f>
        <v>4.8000000000000001E-2</v>
      </c>
      <c r="U306" s="32"/>
      <c r="V306" s="32"/>
      <c r="W306" s="32"/>
      <c r="X306" s="32"/>
      <c r="Y306" s="32"/>
      <c r="Z306" s="32"/>
      <c r="AA306" s="32"/>
      <c r="AB306" s="32"/>
      <c r="AC306" s="32"/>
      <c r="AD306" s="32"/>
      <c r="AE306" s="32"/>
      <c r="AR306" s="198" t="s">
        <v>211</v>
      </c>
      <c r="AT306" s="198" t="s">
        <v>139</v>
      </c>
      <c r="AU306" s="198" t="s">
        <v>144</v>
      </c>
      <c r="AY306" s="15" t="s">
        <v>136</v>
      </c>
      <c r="BE306" s="199">
        <f>IF(N306="základní",J306,0)</f>
        <v>0</v>
      </c>
      <c r="BF306" s="199">
        <f>IF(N306="snížená",J306,0)</f>
        <v>0</v>
      </c>
      <c r="BG306" s="199">
        <f>IF(N306="zákl. přenesená",J306,0)</f>
        <v>0</v>
      </c>
      <c r="BH306" s="199">
        <f>IF(N306="sníž. přenesená",J306,0)</f>
        <v>0</v>
      </c>
      <c r="BI306" s="199">
        <f>IF(N306="nulová",J306,0)</f>
        <v>0</v>
      </c>
      <c r="BJ306" s="15" t="s">
        <v>144</v>
      </c>
      <c r="BK306" s="199">
        <f>ROUND(I306*H306,2)</f>
        <v>0</v>
      </c>
      <c r="BL306" s="15" t="s">
        <v>211</v>
      </c>
      <c r="BM306" s="198" t="s">
        <v>713</v>
      </c>
    </row>
    <row r="307" spans="1:65" s="2" customFormat="1" ht="39">
      <c r="A307" s="32"/>
      <c r="B307" s="33"/>
      <c r="C307" s="34"/>
      <c r="D307" s="200" t="s">
        <v>154</v>
      </c>
      <c r="E307" s="34"/>
      <c r="F307" s="201" t="s">
        <v>714</v>
      </c>
      <c r="G307" s="34"/>
      <c r="H307" s="34"/>
      <c r="I307" s="106"/>
      <c r="J307" s="34"/>
      <c r="K307" s="34"/>
      <c r="L307" s="37"/>
      <c r="M307" s="202"/>
      <c r="N307" s="203"/>
      <c r="O307" s="62"/>
      <c r="P307" s="62"/>
      <c r="Q307" s="62"/>
      <c r="R307" s="62"/>
      <c r="S307" s="62"/>
      <c r="T307" s="63"/>
      <c r="U307" s="32"/>
      <c r="V307" s="32"/>
      <c r="W307" s="32"/>
      <c r="X307" s="32"/>
      <c r="Y307" s="32"/>
      <c r="Z307" s="32"/>
      <c r="AA307" s="32"/>
      <c r="AB307" s="32"/>
      <c r="AC307" s="32"/>
      <c r="AD307" s="32"/>
      <c r="AE307" s="32"/>
      <c r="AT307" s="15" t="s">
        <v>154</v>
      </c>
      <c r="AU307" s="15" t="s">
        <v>144</v>
      </c>
    </row>
    <row r="308" spans="1:65" s="2" customFormat="1" ht="48" customHeight="1">
      <c r="A308" s="32"/>
      <c r="B308" s="33"/>
      <c r="C308" s="186" t="s">
        <v>715</v>
      </c>
      <c r="D308" s="186" t="s">
        <v>139</v>
      </c>
      <c r="E308" s="187" t="s">
        <v>716</v>
      </c>
      <c r="F308" s="188" t="s">
        <v>717</v>
      </c>
      <c r="G308" s="189" t="s">
        <v>240</v>
      </c>
      <c r="H308" s="190">
        <v>1.7999999999999999E-2</v>
      </c>
      <c r="I308" s="191"/>
      <c r="J308" s="192">
        <f>ROUND(I308*H308,2)</f>
        <v>0</v>
      </c>
      <c r="K308" s="193"/>
      <c r="L308" s="37"/>
      <c r="M308" s="194" t="s">
        <v>19</v>
      </c>
      <c r="N308" s="195" t="s">
        <v>45</v>
      </c>
      <c r="O308" s="62"/>
      <c r="P308" s="196">
        <f>O308*H308</f>
        <v>0</v>
      </c>
      <c r="Q308" s="196">
        <v>0</v>
      </c>
      <c r="R308" s="196">
        <f>Q308*H308</f>
        <v>0</v>
      </c>
      <c r="S308" s="196">
        <v>0</v>
      </c>
      <c r="T308" s="197">
        <f>S308*H308</f>
        <v>0</v>
      </c>
      <c r="U308" s="32"/>
      <c r="V308" s="32"/>
      <c r="W308" s="32"/>
      <c r="X308" s="32"/>
      <c r="Y308" s="32"/>
      <c r="Z308" s="32"/>
      <c r="AA308" s="32"/>
      <c r="AB308" s="32"/>
      <c r="AC308" s="32"/>
      <c r="AD308" s="32"/>
      <c r="AE308" s="32"/>
      <c r="AR308" s="198" t="s">
        <v>211</v>
      </c>
      <c r="AT308" s="198" t="s">
        <v>139</v>
      </c>
      <c r="AU308" s="198" t="s">
        <v>144</v>
      </c>
      <c r="AY308" s="15" t="s">
        <v>136</v>
      </c>
      <c r="BE308" s="199">
        <f>IF(N308="základní",J308,0)</f>
        <v>0</v>
      </c>
      <c r="BF308" s="199">
        <f>IF(N308="snížená",J308,0)</f>
        <v>0</v>
      </c>
      <c r="BG308" s="199">
        <f>IF(N308="zákl. přenesená",J308,0)</f>
        <v>0</v>
      </c>
      <c r="BH308" s="199">
        <f>IF(N308="sníž. přenesená",J308,0)</f>
        <v>0</v>
      </c>
      <c r="BI308" s="199">
        <f>IF(N308="nulová",J308,0)</f>
        <v>0</v>
      </c>
      <c r="BJ308" s="15" t="s">
        <v>144</v>
      </c>
      <c r="BK308" s="199">
        <f>ROUND(I308*H308,2)</f>
        <v>0</v>
      </c>
      <c r="BL308" s="15" t="s">
        <v>211</v>
      </c>
      <c r="BM308" s="198" t="s">
        <v>718</v>
      </c>
    </row>
    <row r="309" spans="1:65" s="2" customFormat="1" ht="126.75">
      <c r="A309" s="32"/>
      <c r="B309" s="33"/>
      <c r="C309" s="34"/>
      <c r="D309" s="200" t="s">
        <v>154</v>
      </c>
      <c r="E309" s="34"/>
      <c r="F309" s="201" t="s">
        <v>719</v>
      </c>
      <c r="G309" s="34"/>
      <c r="H309" s="34"/>
      <c r="I309" s="106"/>
      <c r="J309" s="34"/>
      <c r="K309" s="34"/>
      <c r="L309" s="37"/>
      <c r="M309" s="202"/>
      <c r="N309" s="203"/>
      <c r="O309" s="62"/>
      <c r="P309" s="62"/>
      <c r="Q309" s="62"/>
      <c r="R309" s="62"/>
      <c r="S309" s="62"/>
      <c r="T309" s="63"/>
      <c r="U309" s="32"/>
      <c r="V309" s="32"/>
      <c r="W309" s="32"/>
      <c r="X309" s="32"/>
      <c r="Y309" s="32"/>
      <c r="Z309" s="32"/>
      <c r="AA309" s="32"/>
      <c r="AB309" s="32"/>
      <c r="AC309" s="32"/>
      <c r="AD309" s="32"/>
      <c r="AE309" s="32"/>
      <c r="AT309" s="15" t="s">
        <v>154</v>
      </c>
      <c r="AU309" s="15" t="s">
        <v>144</v>
      </c>
    </row>
    <row r="310" spans="1:65" s="2" customFormat="1" ht="48" customHeight="1">
      <c r="A310" s="32"/>
      <c r="B310" s="33"/>
      <c r="C310" s="186" t="s">
        <v>720</v>
      </c>
      <c r="D310" s="186" t="s">
        <v>139</v>
      </c>
      <c r="E310" s="187" t="s">
        <v>721</v>
      </c>
      <c r="F310" s="188" t="s">
        <v>722</v>
      </c>
      <c r="G310" s="189" t="s">
        <v>240</v>
      </c>
      <c r="H310" s="190">
        <v>1.7999999999999999E-2</v>
      </c>
      <c r="I310" s="191"/>
      <c r="J310" s="192">
        <f>ROUND(I310*H310,2)</f>
        <v>0</v>
      </c>
      <c r="K310" s="193"/>
      <c r="L310" s="37"/>
      <c r="M310" s="194" t="s">
        <v>19</v>
      </c>
      <c r="N310" s="195" t="s">
        <v>45</v>
      </c>
      <c r="O310" s="62"/>
      <c r="P310" s="196">
        <f>O310*H310</f>
        <v>0</v>
      </c>
      <c r="Q310" s="196">
        <v>0</v>
      </c>
      <c r="R310" s="196">
        <f>Q310*H310</f>
        <v>0</v>
      </c>
      <c r="S310" s="196">
        <v>0</v>
      </c>
      <c r="T310" s="197">
        <f>S310*H310</f>
        <v>0</v>
      </c>
      <c r="U310" s="32"/>
      <c r="V310" s="32"/>
      <c r="W310" s="32"/>
      <c r="X310" s="32"/>
      <c r="Y310" s="32"/>
      <c r="Z310" s="32"/>
      <c r="AA310" s="32"/>
      <c r="AB310" s="32"/>
      <c r="AC310" s="32"/>
      <c r="AD310" s="32"/>
      <c r="AE310" s="32"/>
      <c r="AR310" s="198" t="s">
        <v>211</v>
      </c>
      <c r="AT310" s="198" t="s">
        <v>139</v>
      </c>
      <c r="AU310" s="198" t="s">
        <v>144</v>
      </c>
      <c r="AY310" s="15" t="s">
        <v>136</v>
      </c>
      <c r="BE310" s="199">
        <f>IF(N310="základní",J310,0)</f>
        <v>0</v>
      </c>
      <c r="BF310" s="199">
        <f>IF(N310="snížená",J310,0)</f>
        <v>0</v>
      </c>
      <c r="BG310" s="199">
        <f>IF(N310="zákl. přenesená",J310,0)</f>
        <v>0</v>
      </c>
      <c r="BH310" s="199">
        <f>IF(N310="sníž. přenesená",J310,0)</f>
        <v>0</v>
      </c>
      <c r="BI310" s="199">
        <f>IF(N310="nulová",J310,0)</f>
        <v>0</v>
      </c>
      <c r="BJ310" s="15" t="s">
        <v>144</v>
      </c>
      <c r="BK310" s="199">
        <f>ROUND(I310*H310,2)</f>
        <v>0</v>
      </c>
      <c r="BL310" s="15" t="s">
        <v>211</v>
      </c>
      <c r="BM310" s="198" t="s">
        <v>723</v>
      </c>
    </row>
    <row r="311" spans="1:65" s="2" customFormat="1" ht="126.75">
      <c r="A311" s="32"/>
      <c r="B311" s="33"/>
      <c r="C311" s="34"/>
      <c r="D311" s="200" t="s">
        <v>154</v>
      </c>
      <c r="E311" s="34"/>
      <c r="F311" s="201" t="s">
        <v>719</v>
      </c>
      <c r="G311" s="34"/>
      <c r="H311" s="34"/>
      <c r="I311" s="106"/>
      <c r="J311" s="34"/>
      <c r="K311" s="34"/>
      <c r="L311" s="37"/>
      <c r="M311" s="202"/>
      <c r="N311" s="203"/>
      <c r="O311" s="62"/>
      <c r="P311" s="62"/>
      <c r="Q311" s="62"/>
      <c r="R311" s="62"/>
      <c r="S311" s="62"/>
      <c r="T311" s="63"/>
      <c r="U311" s="32"/>
      <c r="V311" s="32"/>
      <c r="W311" s="32"/>
      <c r="X311" s="32"/>
      <c r="Y311" s="32"/>
      <c r="Z311" s="32"/>
      <c r="AA311" s="32"/>
      <c r="AB311" s="32"/>
      <c r="AC311" s="32"/>
      <c r="AD311" s="32"/>
      <c r="AE311" s="32"/>
      <c r="AT311" s="15" t="s">
        <v>154</v>
      </c>
      <c r="AU311" s="15" t="s">
        <v>144</v>
      </c>
    </row>
    <row r="312" spans="1:65" s="12" customFormat="1" ht="22.9" customHeight="1">
      <c r="B312" s="170"/>
      <c r="C312" s="171"/>
      <c r="D312" s="172" t="s">
        <v>72</v>
      </c>
      <c r="E312" s="184" t="s">
        <v>724</v>
      </c>
      <c r="F312" s="184" t="s">
        <v>725</v>
      </c>
      <c r="G312" s="171"/>
      <c r="H312" s="171"/>
      <c r="I312" s="174"/>
      <c r="J312" s="185">
        <f>BK312</f>
        <v>0</v>
      </c>
      <c r="K312" s="171"/>
      <c r="L312" s="176"/>
      <c r="M312" s="177"/>
      <c r="N312" s="178"/>
      <c r="O312" s="178"/>
      <c r="P312" s="179">
        <f>SUM(P313:P326)</f>
        <v>0</v>
      </c>
      <c r="Q312" s="178"/>
      <c r="R312" s="179">
        <f>SUM(R313:R326)</f>
        <v>0.228635</v>
      </c>
      <c r="S312" s="178"/>
      <c r="T312" s="180">
        <f>SUM(T313:T326)</f>
        <v>0</v>
      </c>
      <c r="AR312" s="181" t="s">
        <v>144</v>
      </c>
      <c r="AT312" s="182" t="s">
        <v>72</v>
      </c>
      <c r="AU312" s="182" t="s">
        <v>81</v>
      </c>
      <c r="AY312" s="181" t="s">
        <v>136</v>
      </c>
      <c r="BK312" s="183">
        <f>SUM(BK313:BK326)</f>
        <v>0</v>
      </c>
    </row>
    <row r="313" spans="1:65" s="2" customFormat="1" ht="36" customHeight="1">
      <c r="A313" s="32"/>
      <c r="B313" s="33"/>
      <c r="C313" s="186" t="s">
        <v>726</v>
      </c>
      <c r="D313" s="186" t="s">
        <v>139</v>
      </c>
      <c r="E313" s="187" t="s">
        <v>727</v>
      </c>
      <c r="F313" s="188" t="s">
        <v>728</v>
      </c>
      <c r="G313" s="189" t="s">
        <v>142</v>
      </c>
      <c r="H313" s="190">
        <v>9</v>
      </c>
      <c r="I313" s="191"/>
      <c r="J313" s="192">
        <f>ROUND(I313*H313,2)</f>
        <v>0</v>
      </c>
      <c r="K313" s="193"/>
      <c r="L313" s="37"/>
      <c r="M313" s="194" t="s">
        <v>19</v>
      </c>
      <c r="N313" s="195" t="s">
        <v>45</v>
      </c>
      <c r="O313" s="62"/>
      <c r="P313" s="196">
        <f>O313*H313</f>
        <v>0</v>
      </c>
      <c r="Q313" s="196">
        <v>3.6700000000000001E-3</v>
      </c>
      <c r="R313" s="196">
        <f>Q313*H313</f>
        <v>3.3030000000000004E-2</v>
      </c>
      <c r="S313" s="196">
        <v>0</v>
      </c>
      <c r="T313" s="197">
        <f>S313*H313</f>
        <v>0</v>
      </c>
      <c r="U313" s="32"/>
      <c r="V313" s="32"/>
      <c r="W313" s="32"/>
      <c r="X313" s="32"/>
      <c r="Y313" s="32"/>
      <c r="Z313" s="32"/>
      <c r="AA313" s="32"/>
      <c r="AB313" s="32"/>
      <c r="AC313" s="32"/>
      <c r="AD313" s="32"/>
      <c r="AE313" s="32"/>
      <c r="AR313" s="198" t="s">
        <v>211</v>
      </c>
      <c r="AT313" s="198" t="s">
        <v>139</v>
      </c>
      <c r="AU313" s="198" t="s">
        <v>144</v>
      </c>
      <c r="AY313" s="15" t="s">
        <v>136</v>
      </c>
      <c r="BE313" s="199">
        <f>IF(N313="základní",J313,0)</f>
        <v>0</v>
      </c>
      <c r="BF313" s="199">
        <f>IF(N313="snížená",J313,0)</f>
        <v>0</v>
      </c>
      <c r="BG313" s="199">
        <f>IF(N313="zákl. přenesená",J313,0)</f>
        <v>0</v>
      </c>
      <c r="BH313" s="199">
        <f>IF(N313="sníž. přenesená",J313,0)</f>
        <v>0</v>
      </c>
      <c r="BI313" s="199">
        <f>IF(N313="nulová",J313,0)</f>
        <v>0</v>
      </c>
      <c r="BJ313" s="15" t="s">
        <v>144</v>
      </c>
      <c r="BK313" s="199">
        <f>ROUND(I313*H313,2)</f>
        <v>0</v>
      </c>
      <c r="BL313" s="15" t="s">
        <v>211</v>
      </c>
      <c r="BM313" s="198" t="s">
        <v>729</v>
      </c>
    </row>
    <row r="314" spans="1:65" s="2" customFormat="1" ht="36" customHeight="1">
      <c r="A314" s="32"/>
      <c r="B314" s="33"/>
      <c r="C314" s="204" t="s">
        <v>730</v>
      </c>
      <c r="D314" s="204" t="s">
        <v>179</v>
      </c>
      <c r="E314" s="205" t="s">
        <v>731</v>
      </c>
      <c r="F314" s="206" t="s">
        <v>732</v>
      </c>
      <c r="G314" s="207" t="s">
        <v>142</v>
      </c>
      <c r="H314" s="208">
        <v>10</v>
      </c>
      <c r="I314" s="209"/>
      <c r="J314" s="210">
        <f>ROUND(I314*H314,2)</f>
        <v>0</v>
      </c>
      <c r="K314" s="211"/>
      <c r="L314" s="212"/>
      <c r="M314" s="213" t="s">
        <v>19</v>
      </c>
      <c r="N314" s="214" t="s">
        <v>45</v>
      </c>
      <c r="O314" s="62"/>
      <c r="P314" s="196">
        <f>O314*H314</f>
        <v>0</v>
      </c>
      <c r="Q314" s="196">
        <v>1.9199999999999998E-2</v>
      </c>
      <c r="R314" s="196">
        <f>Q314*H314</f>
        <v>0.19199999999999998</v>
      </c>
      <c r="S314" s="196">
        <v>0</v>
      </c>
      <c r="T314" s="197">
        <f>S314*H314</f>
        <v>0</v>
      </c>
      <c r="U314" s="32"/>
      <c r="V314" s="32"/>
      <c r="W314" s="32"/>
      <c r="X314" s="32"/>
      <c r="Y314" s="32"/>
      <c r="Z314" s="32"/>
      <c r="AA314" s="32"/>
      <c r="AB314" s="32"/>
      <c r="AC314" s="32"/>
      <c r="AD314" s="32"/>
      <c r="AE314" s="32"/>
      <c r="AR314" s="198" t="s">
        <v>293</v>
      </c>
      <c r="AT314" s="198" t="s">
        <v>179</v>
      </c>
      <c r="AU314" s="198" t="s">
        <v>144</v>
      </c>
      <c r="AY314" s="15" t="s">
        <v>136</v>
      </c>
      <c r="BE314" s="199">
        <f>IF(N314="základní",J314,0)</f>
        <v>0</v>
      </c>
      <c r="BF314" s="199">
        <f>IF(N314="snížená",J314,0)</f>
        <v>0</v>
      </c>
      <c r="BG314" s="199">
        <f>IF(N314="zákl. přenesená",J314,0)</f>
        <v>0</v>
      </c>
      <c r="BH314" s="199">
        <f>IF(N314="sníž. přenesená",J314,0)</f>
        <v>0</v>
      </c>
      <c r="BI314" s="199">
        <f>IF(N314="nulová",J314,0)</f>
        <v>0</v>
      </c>
      <c r="BJ314" s="15" t="s">
        <v>144</v>
      </c>
      <c r="BK314" s="199">
        <f>ROUND(I314*H314,2)</f>
        <v>0</v>
      </c>
      <c r="BL314" s="15" t="s">
        <v>211</v>
      </c>
      <c r="BM314" s="198" t="s">
        <v>733</v>
      </c>
    </row>
    <row r="315" spans="1:65" s="2" customFormat="1" ht="16.5" customHeight="1">
      <c r="A315" s="32"/>
      <c r="B315" s="33"/>
      <c r="C315" s="186" t="s">
        <v>734</v>
      </c>
      <c r="D315" s="186" t="s">
        <v>139</v>
      </c>
      <c r="E315" s="187" t="s">
        <v>735</v>
      </c>
      <c r="F315" s="188" t="s">
        <v>736</v>
      </c>
      <c r="G315" s="189" t="s">
        <v>142</v>
      </c>
      <c r="H315" s="190">
        <v>9</v>
      </c>
      <c r="I315" s="191"/>
      <c r="J315" s="192">
        <f>ROUND(I315*H315,2)</f>
        <v>0</v>
      </c>
      <c r="K315" s="193"/>
      <c r="L315" s="37"/>
      <c r="M315" s="194" t="s">
        <v>19</v>
      </c>
      <c r="N315" s="195" t="s">
        <v>45</v>
      </c>
      <c r="O315" s="62"/>
      <c r="P315" s="196">
        <f>O315*H315</f>
        <v>0</v>
      </c>
      <c r="Q315" s="196">
        <v>2.9999999999999997E-4</v>
      </c>
      <c r="R315" s="196">
        <f>Q315*H315</f>
        <v>2.6999999999999997E-3</v>
      </c>
      <c r="S315" s="196">
        <v>0</v>
      </c>
      <c r="T315" s="197">
        <f>S315*H315</f>
        <v>0</v>
      </c>
      <c r="U315" s="32"/>
      <c r="V315" s="32"/>
      <c r="W315" s="32"/>
      <c r="X315" s="32"/>
      <c r="Y315" s="32"/>
      <c r="Z315" s="32"/>
      <c r="AA315" s="32"/>
      <c r="AB315" s="32"/>
      <c r="AC315" s="32"/>
      <c r="AD315" s="32"/>
      <c r="AE315" s="32"/>
      <c r="AR315" s="198" t="s">
        <v>211</v>
      </c>
      <c r="AT315" s="198" t="s">
        <v>139</v>
      </c>
      <c r="AU315" s="198" t="s">
        <v>144</v>
      </c>
      <c r="AY315" s="15" t="s">
        <v>136</v>
      </c>
      <c r="BE315" s="199">
        <f>IF(N315="základní",J315,0)</f>
        <v>0</v>
      </c>
      <c r="BF315" s="199">
        <f>IF(N315="snížená",J315,0)</f>
        <v>0</v>
      </c>
      <c r="BG315" s="199">
        <f>IF(N315="zákl. přenesená",J315,0)</f>
        <v>0</v>
      </c>
      <c r="BH315" s="199">
        <f>IF(N315="sníž. přenesená",J315,0)</f>
        <v>0</v>
      </c>
      <c r="BI315" s="199">
        <f>IF(N315="nulová",J315,0)</f>
        <v>0</v>
      </c>
      <c r="BJ315" s="15" t="s">
        <v>144</v>
      </c>
      <c r="BK315" s="199">
        <f>ROUND(I315*H315,2)</f>
        <v>0</v>
      </c>
      <c r="BL315" s="15" t="s">
        <v>211</v>
      </c>
      <c r="BM315" s="198" t="s">
        <v>737</v>
      </c>
    </row>
    <row r="316" spans="1:65" s="2" customFormat="1" ht="58.5">
      <c r="A316" s="32"/>
      <c r="B316" s="33"/>
      <c r="C316" s="34"/>
      <c r="D316" s="200" t="s">
        <v>154</v>
      </c>
      <c r="E316" s="34"/>
      <c r="F316" s="201" t="s">
        <v>738</v>
      </c>
      <c r="G316" s="34"/>
      <c r="H316" s="34"/>
      <c r="I316" s="106"/>
      <c r="J316" s="34"/>
      <c r="K316" s="34"/>
      <c r="L316" s="37"/>
      <c r="M316" s="202"/>
      <c r="N316" s="203"/>
      <c r="O316" s="62"/>
      <c r="P316" s="62"/>
      <c r="Q316" s="62"/>
      <c r="R316" s="62"/>
      <c r="S316" s="62"/>
      <c r="T316" s="63"/>
      <c r="U316" s="32"/>
      <c r="V316" s="32"/>
      <c r="W316" s="32"/>
      <c r="X316" s="32"/>
      <c r="Y316" s="32"/>
      <c r="Z316" s="32"/>
      <c r="AA316" s="32"/>
      <c r="AB316" s="32"/>
      <c r="AC316" s="32"/>
      <c r="AD316" s="32"/>
      <c r="AE316" s="32"/>
      <c r="AT316" s="15" t="s">
        <v>154</v>
      </c>
      <c r="AU316" s="15" t="s">
        <v>144</v>
      </c>
    </row>
    <row r="317" spans="1:65" s="2" customFormat="1" ht="24" customHeight="1">
      <c r="A317" s="32"/>
      <c r="B317" s="33"/>
      <c r="C317" s="186" t="s">
        <v>739</v>
      </c>
      <c r="D317" s="186" t="s">
        <v>139</v>
      </c>
      <c r="E317" s="187" t="s">
        <v>740</v>
      </c>
      <c r="F317" s="188" t="s">
        <v>741</v>
      </c>
      <c r="G317" s="189" t="s">
        <v>214</v>
      </c>
      <c r="H317" s="190">
        <v>2</v>
      </c>
      <c r="I317" s="191"/>
      <c r="J317" s="192">
        <f>ROUND(I317*H317,2)</f>
        <v>0</v>
      </c>
      <c r="K317" s="193"/>
      <c r="L317" s="37"/>
      <c r="M317" s="194" t="s">
        <v>19</v>
      </c>
      <c r="N317" s="195" t="s">
        <v>45</v>
      </c>
      <c r="O317" s="62"/>
      <c r="P317" s="196">
        <f>O317*H317</f>
        <v>0</v>
      </c>
      <c r="Q317" s="196">
        <v>2.0000000000000001E-4</v>
      </c>
      <c r="R317" s="196">
        <f>Q317*H317</f>
        <v>4.0000000000000002E-4</v>
      </c>
      <c r="S317" s="196">
        <v>0</v>
      </c>
      <c r="T317" s="197">
        <f>S317*H317</f>
        <v>0</v>
      </c>
      <c r="U317" s="32"/>
      <c r="V317" s="32"/>
      <c r="W317" s="32"/>
      <c r="X317" s="32"/>
      <c r="Y317" s="32"/>
      <c r="Z317" s="32"/>
      <c r="AA317" s="32"/>
      <c r="AB317" s="32"/>
      <c r="AC317" s="32"/>
      <c r="AD317" s="32"/>
      <c r="AE317" s="32"/>
      <c r="AR317" s="198" t="s">
        <v>211</v>
      </c>
      <c r="AT317" s="198" t="s">
        <v>139</v>
      </c>
      <c r="AU317" s="198" t="s">
        <v>144</v>
      </c>
      <c r="AY317" s="15" t="s">
        <v>136</v>
      </c>
      <c r="BE317" s="199">
        <f>IF(N317="základní",J317,0)</f>
        <v>0</v>
      </c>
      <c r="BF317" s="199">
        <f>IF(N317="snížená",J317,0)</f>
        <v>0</v>
      </c>
      <c r="BG317" s="199">
        <f>IF(N317="zákl. přenesená",J317,0)</f>
        <v>0</v>
      </c>
      <c r="BH317" s="199">
        <f>IF(N317="sníž. přenesená",J317,0)</f>
        <v>0</v>
      </c>
      <c r="BI317" s="199">
        <f>IF(N317="nulová",J317,0)</f>
        <v>0</v>
      </c>
      <c r="BJ317" s="15" t="s">
        <v>144</v>
      </c>
      <c r="BK317" s="199">
        <f>ROUND(I317*H317,2)</f>
        <v>0</v>
      </c>
      <c r="BL317" s="15" t="s">
        <v>211</v>
      </c>
      <c r="BM317" s="198" t="s">
        <v>742</v>
      </c>
    </row>
    <row r="318" spans="1:65" s="2" customFormat="1" ht="58.5">
      <c r="A318" s="32"/>
      <c r="B318" s="33"/>
      <c r="C318" s="34"/>
      <c r="D318" s="200" t="s">
        <v>154</v>
      </c>
      <c r="E318" s="34"/>
      <c r="F318" s="201" t="s">
        <v>738</v>
      </c>
      <c r="G318" s="34"/>
      <c r="H318" s="34"/>
      <c r="I318" s="106"/>
      <c r="J318" s="34"/>
      <c r="K318" s="34"/>
      <c r="L318" s="37"/>
      <c r="M318" s="202"/>
      <c r="N318" s="203"/>
      <c r="O318" s="62"/>
      <c r="P318" s="62"/>
      <c r="Q318" s="62"/>
      <c r="R318" s="62"/>
      <c r="S318" s="62"/>
      <c r="T318" s="63"/>
      <c r="U318" s="32"/>
      <c r="V318" s="32"/>
      <c r="W318" s="32"/>
      <c r="X318" s="32"/>
      <c r="Y318" s="32"/>
      <c r="Z318" s="32"/>
      <c r="AA318" s="32"/>
      <c r="AB318" s="32"/>
      <c r="AC318" s="32"/>
      <c r="AD318" s="32"/>
      <c r="AE318" s="32"/>
      <c r="AT318" s="15" t="s">
        <v>154</v>
      </c>
      <c r="AU318" s="15" t="s">
        <v>144</v>
      </c>
    </row>
    <row r="319" spans="1:65" s="2" customFormat="1" ht="16.5" customHeight="1">
      <c r="A319" s="32"/>
      <c r="B319" s="33"/>
      <c r="C319" s="204" t="s">
        <v>743</v>
      </c>
      <c r="D319" s="204" t="s">
        <v>179</v>
      </c>
      <c r="E319" s="205" t="s">
        <v>744</v>
      </c>
      <c r="F319" s="206" t="s">
        <v>745</v>
      </c>
      <c r="G319" s="207" t="s">
        <v>214</v>
      </c>
      <c r="H319" s="208">
        <v>2.2000000000000002</v>
      </c>
      <c r="I319" s="209"/>
      <c r="J319" s="210">
        <f>ROUND(I319*H319,2)</f>
        <v>0</v>
      </c>
      <c r="K319" s="211"/>
      <c r="L319" s="212"/>
      <c r="M319" s="213" t="s">
        <v>19</v>
      </c>
      <c r="N319" s="214" t="s">
        <v>45</v>
      </c>
      <c r="O319" s="62"/>
      <c r="P319" s="196">
        <f>O319*H319</f>
        <v>0</v>
      </c>
      <c r="Q319" s="196">
        <v>6.0000000000000002E-5</v>
      </c>
      <c r="R319" s="196">
        <f>Q319*H319</f>
        <v>1.3200000000000001E-4</v>
      </c>
      <c r="S319" s="196">
        <v>0</v>
      </c>
      <c r="T319" s="197">
        <f>S319*H319</f>
        <v>0</v>
      </c>
      <c r="U319" s="32"/>
      <c r="V319" s="32"/>
      <c r="W319" s="32"/>
      <c r="X319" s="32"/>
      <c r="Y319" s="32"/>
      <c r="Z319" s="32"/>
      <c r="AA319" s="32"/>
      <c r="AB319" s="32"/>
      <c r="AC319" s="32"/>
      <c r="AD319" s="32"/>
      <c r="AE319" s="32"/>
      <c r="AR319" s="198" t="s">
        <v>293</v>
      </c>
      <c r="AT319" s="198" t="s">
        <v>179</v>
      </c>
      <c r="AU319" s="198" t="s">
        <v>144</v>
      </c>
      <c r="AY319" s="15" t="s">
        <v>136</v>
      </c>
      <c r="BE319" s="199">
        <f>IF(N319="základní",J319,0)</f>
        <v>0</v>
      </c>
      <c r="BF319" s="199">
        <f>IF(N319="snížená",J319,0)</f>
        <v>0</v>
      </c>
      <c r="BG319" s="199">
        <f>IF(N319="zákl. přenesená",J319,0)</f>
        <v>0</v>
      </c>
      <c r="BH319" s="199">
        <f>IF(N319="sníž. přenesená",J319,0)</f>
        <v>0</v>
      </c>
      <c r="BI319" s="199">
        <f>IF(N319="nulová",J319,0)</f>
        <v>0</v>
      </c>
      <c r="BJ319" s="15" t="s">
        <v>144</v>
      </c>
      <c r="BK319" s="199">
        <f>ROUND(I319*H319,2)</f>
        <v>0</v>
      </c>
      <c r="BL319" s="15" t="s">
        <v>211</v>
      </c>
      <c r="BM319" s="198" t="s">
        <v>746</v>
      </c>
    </row>
    <row r="320" spans="1:65" s="2" customFormat="1" ht="24" customHeight="1">
      <c r="A320" s="32"/>
      <c r="B320" s="33"/>
      <c r="C320" s="186" t="s">
        <v>747</v>
      </c>
      <c r="D320" s="186" t="s">
        <v>139</v>
      </c>
      <c r="E320" s="187" t="s">
        <v>748</v>
      </c>
      <c r="F320" s="188" t="s">
        <v>749</v>
      </c>
      <c r="G320" s="189" t="s">
        <v>214</v>
      </c>
      <c r="H320" s="190">
        <v>1</v>
      </c>
      <c r="I320" s="191"/>
      <c r="J320" s="192">
        <f>ROUND(I320*H320,2)</f>
        <v>0</v>
      </c>
      <c r="K320" s="193"/>
      <c r="L320" s="37"/>
      <c r="M320" s="194" t="s">
        <v>19</v>
      </c>
      <c r="N320" s="195" t="s">
        <v>45</v>
      </c>
      <c r="O320" s="62"/>
      <c r="P320" s="196">
        <f>O320*H320</f>
        <v>0</v>
      </c>
      <c r="Q320" s="196">
        <v>3.4000000000000002E-4</v>
      </c>
      <c r="R320" s="196">
        <f>Q320*H320</f>
        <v>3.4000000000000002E-4</v>
      </c>
      <c r="S320" s="196">
        <v>0</v>
      </c>
      <c r="T320" s="197">
        <f>S320*H320</f>
        <v>0</v>
      </c>
      <c r="U320" s="32"/>
      <c r="V320" s="32"/>
      <c r="W320" s="32"/>
      <c r="X320" s="32"/>
      <c r="Y320" s="32"/>
      <c r="Z320" s="32"/>
      <c r="AA320" s="32"/>
      <c r="AB320" s="32"/>
      <c r="AC320" s="32"/>
      <c r="AD320" s="32"/>
      <c r="AE320" s="32"/>
      <c r="AR320" s="198" t="s">
        <v>211</v>
      </c>
      <c r="AT320" s="198" t="s">
        <v>139</v>
      </c>
      <c r="AU320" s="198" t="s">
        <v>144</v>
      </c>
      <c r="AY320" s="15" t="s">
        <v>136</v>
      </c>
      <c r="BE320" s="199">
        <f>IF(N320="základní",J320,0)</f>
        <v>0</v>
      </c>
      <c r="BF320" s="199">
        <f>IF(N320="snížená",J320,0)</f>
        <v>0</v>
      </c>
      <c r="BG320" s="199">
        <f>IF(N320="zákl. přenesená",J320,0)</f>
        <v>0</v>
      </c>
      <c r="BH320" s="199">
        <f>IF(N320="sníž. přenesená",J320,0)</f>
        <v>0</v>
      </c>
      <c r="BI320" s="199">
        <f>IF(N320="nulová",J320,0)</f>
        <v>0</v>
      </c>
      <c r="BJ320" s="15" t="s">
        <v>144</v>
      </c>
      <c r="BK320" s="199">
        <f>ROUND(I320*H320,2)</f>
        <v>0</v>
      </c>
      <c r="BL320" s="15" t="s">
        <v>211</v>
      </c>
      <c r="BM320" s="198" t="s">
        <v>750</v>
      </c>
    </row>
    <row r="321" spans="1:65" s="2" customFormat="1" ht="58.5">
      <c r="A321" s="32"/>
      <c r="B321" s="33"/>
      <c r="C321" s="34"/>
      <c r="D321" s="200" t="s">
        <v>154</v>
      </c>
      <c r="E321" s="34"/>
      <c r="F321" s="201" t="s">
        <v>738</v>
      </c>
      <c r="G321" s="34"/>
      <c r="H321" s="34"/>
      <c r="I321" s="106"/>
      <c r="J321" s="34"/>
      <c r="K321" s="34"/>
      <c r="L321" s="37"/>
      <c r="M321" s="202"/>
      <c r="N321" s="203"/>
      <c r="O321" s="62"/>
      <c r="P321" s="62"/>
      <c r="Q321" s="62"/>
      <c r="R321" s="62"/>
      <c r="S321" s="62"/>
      <c r="T321" s="63"/>
      <c r="U321" s="32"/>
      <c r="V321" s="32"/>
      <c r="W321" s="32"/>
      <c r="X321" s="32"/>
      <c r="Y321" s="32"/>
      <c r="Z321" s="32"/>
      <c r="AA321" s="32"/>
      <c r="AB321" s="32"/>
      <c r="AC321" s="32"/>
      <c r="AD321" s="32"/>
      <c r="AE321" s="32"/>
      <c r="AT321" s="15" t="s">
        <v>154</v>
      </c>
      <c r="AU321" s="15" t="s">
        <v>144</v>
      </c>
    </row>
    <row r="322" spans="1:65" s="2" customFormat="1" ht="24" customHeight="1">
      <c r="A322" s="32"/>
      <c r="B322" s="33"/>
      <c r="C322" s="204" t="s">
        <v>751</v>
      </c>
      <c r="D322" s="204" t="s">
        <v>179</v>
      </c>
      <c r="E322" s="205" t="s">
        <v>752</v>
      </c>
      <c r="F322" s="206" t="s">
        <v>753</v>
      </c>
      <c r="G322" s="207" t="s">
        <v>214</v>
      </c>
      <c r="H322" s="208">
        <v>1.1000000000000001</v>
      </c>
      <c r="I322" s="209"/>
      <c r="J322" s="210">
        <f>ROUND(I322*H322,2)</f>
        <v>0</v>
      </c>
      <c r="K322" s="211"/>
      <c r="L322" s="212"/>
      <c r="M322" s="213" t="s">
        <v>19</v>
      </c>
      <c r="N322" s="214" t="s">
        <v>45</v>
      </c>
      <c r="O322" s="62"/>
      <c r="P322" s="196">
        <f>O322*H322</f>
        <v>0</v>
      </c>
      <c r="Q322" s="196">
        <v>3.0000000000000001E-5</v>
      </c>
      <c r="R322" s="196">
        <f>Q322*H322</f>
        <v>3.3000000000000003E-5</v>
      </c>
      <c r="S322" s="196">
        <v>0</v>
      </c>
      <c r="T322" s="197">
        <f>S322*H322</f>
        <v>0</v>
      </c>
      <c r="U322" s="32"/>
      <c r="V322" s="32"/>
      <c r="W322" s="32"/>
      <c r="X322" s="32"/>
      <c r="Y322" s="32"/>
      <c r="Z322" s="32"/>
      <c r="AA322" s="32"/>
      <c r="AB322" s="32"/>
      <c r="AC322" s="32"/>
      <c r="AD322" s="32"/>
      <c r="AE322" s="32"/>
      <c r="AR322" s="198" t="s">
        <v>293</v>
      </c>
      <c r="AT322" s="198" t="s">
        <v>179</v>
      </c>
      <c r="AU322" s="198" t="s">
        <v>144</v>
      </c>
      <c r="AY322" s="15" t="s">
        <v>136</v>
      </c>
      <c r="BE322" s="199">
        <f>IF(N322="základní",J322,0)</f>
        <v>0</v>
      </c>
      <c r="BF322" s="199">
        <f>IF(N322="snížená",J322,0)</f>
        <v>0</v>
      </c>
      <c r="BG322" s="199">
        <f>IF(N322="zákl. přenesená",J322,0)</f>
        <v>0</v>
      </c>
      <c r="BH322" s="199">
        <f>IF(N322="sníž. přenesená",J322,0)</f>
        <v>0</v>
      </c>
      <c r="BI322" s="199">
        <f>IF(N322="nulová",J322,0)</f>
        <v>0</v>
      </c>
      <c r="BJ322" s="15" t="s">
        <v>144</v>
      </c>
      <c r="BK322" s="199">
        <f>ROUND(I322*H322,2)</f>
        <v>0</v>
      </c>
      <c r="BL322" s="15" t="s">
        <v>211</v>
      </c>
      <c r="BM322" s="198" t="s">
        <v>754</v>
      </c>
    </row>
    <row r="323" spans="1:65" s="2" customFormat="1" ht="48" customHeight="1">
      <c r="A323" s="32"/>
      <c r="B323" s="33"/>
      <c r="C323" s="186" t="s">
        <v>755</v>
      </c>
      <c r="D323" s="186" t="s">
        <v>139</v>
      </c>
      <c r="E323" s="187" t="s">
        <v>756</v>
      </c>
      <c r="F323" s="188" t="s">
        <v>757</v>
      </c>
      <c r="G323" s="189" t="s">
        <v>240</v>
      </c>
      <c r="H323" s="190">
        <v>0.22900000000000001</v>
      </c>
      <c r="I323" s="191"/>
      <c r="J323" s="192">
        <f>ROUND(I323*H323,2)</f>
        <v>0</v>
      </c>
      <c r="K323" s="193"/>
      <c r="L323" s="37"/>
      <c r="M323" s="194" t="s">
        <v>19</v>
      </c>
      <c r="N323" s="195" t="s">
        <v>45</v>
      </c>
      <c r="O323" s="62"/>
      <c r="P323" s="196">
        <f>O323*H323</f>
        <v>0</v>
      </c>
      <c r="Q323" s="196">
        <v>0</v>
      </c>
      <c r="R323" s="196">
        <f>Q323*H323</f>
        <v>0</v>
      </c>
      <c r="S323" s="196">
        <v>0</v>
      </c>
      <c r="T323" s="197">
        <f>S323*H323</f>
        <v>0</v>
      </c>
      <c r="U323" s="32"/>
      <c r="V323" s="32"/>
      <c r="W323" s="32"/>
      <c r="X323" s="32"/>
      <c r="Y323" s="32"/>
      <c r="Z323" s="32"/>
      <c r="AA323" s="32"/>
      <c r="AB323" s="32"/>
      <c r="AC323" s="32"/>
      <c r="AD323" s="32"/>
      <c r="AE323" s="32"/>
      <c r="AR323" s="198" t="s">
        <v>211</v>
      </c>
      <c r="AT323" s="198" t="s">
        <v>139</v>
      </c>
      <c r="AU323" s="198" t="s">
        <v>144</v>
      </c>
      <c r="AY323" s="15" t="s">
        <v>136</v>
      </c>
      <c r="BE323" s="199">
        <f>IF(N323="základní",J323,0)</f>
        <v>0</v>
      </c>
      <c r="BF323" s="199">
        <f>IF(N323="snížená",J323,0)</f>
        <v>0</v>
      </c>
      <c r="BG323" s="199">
        <f>IF(N323="zákl. přenesená",J323,0)</f>
        <v>0</v>
      </c>
      <c r="BH323" s="199">
        <f>IF(N323="sníž. přenesená",J323,0)</f>
        <v>0</v>
      </c>
      <c r="BI323" s="199">
        <f>IF(N323="nulová",J323,0)</f>
        <v>0</v>
      </c>
      <c r="BJ323" s="15" t="s">
        <v>144</v>
      </c>
      <c r="BK323" s="199">
        <f>ROUND(I323*H323,2)</f>
        <v>0</v>
      </c>
      <c r="BL323" s="15" t="s">
        <v>211</v>
      </c>
      <c r="BM323" s="198" t="s">
        <v>758</v>
      </c>
    </row>
    <row r="324" spans="1:65" s="2" customFormat="1" ht="126.75">
      <c r="A324" s="32"/>
      <c r="B324" s="33"/>
      <c r="C324" s="34"/>
      <c r="D324" s="200" t="s">
        <v>154</v>
      </c>
      <c r="E324" s="34"/>
      <c r="F324" s="201" t="s">
        <v>286</v>
      </c>
      <c r="G324" s="34"/>
      <c r="H324" s="34"/>
      <c r="I324" s="106"/>
      <c r="J324" s="34"/>
      <c r="K324" s="34"/>
      <c r="L324" s="37"/>
      <c r="M324" s="202"/>
      <c r="N324" s="203"/>
      <c r="O324" s="62"/>
      <c r="P324" s="62"/>
      <c r="Q324" s="62"/>
      <c r="R324" s="62"/>
      <c r="S324" s="62"/>
      <c r="T324" s="63"/>
      <c r="U324" s="32"/>
      <c r="V324" s="32"/>
      <c r="W324" s="32"/>
      <c r="X324" s="32"/>
      <c r="Y324" s="32"/>
      <c r="Z324" s="32"/>
      <c r="AA324" s="32"/>
      <c r="AB324" s="32"/>
      <c r="AC324" s="32"/>
      <c r="AD324" s="32"/>
      <c r="AE324" s="32"/>
      <c r="AT324" s="15" t="s">
        <v>154</v>
      </c>
      <c r="AU324" s="15" t="s">
        <v>144</v>
      </c>
    </row>
    <row r="325" spans="1:65" s="2" customFormat="1" ht="48" customHeight="1">
      <c r="A325" s="32"/>
      <c r="B325" s="33"/>
      <c r="C325" s="186" t="s">
        <v>759</v>
      </c>
      <c r="D325" s="186" t="s">
        <v>139</v>
      </c>
      <c r="E325" s="187" t="s">
        <v>760</v>
      </c>
      <c r="F325" s="188" t="s">
        <v>761</v>
      </c>
      <c r="G325" s="189" t="s">
        <v>240</v>
      </c>
      <c r="H325" s="190">
        <v>0.22900000000000001</v>
      </c>
      <c r="I325" s="191"/>
      <c r="J325" s="192">
        <f>ROUND(I325*H325,2)</f>
        <v>0</v>
      </c>
      <c r="K325" s="193"/>
      <c r="L325" s="37"/>
      <c r="M325" s="194" t="s">
        <v>19</v>
      </c>
      <c r="N325" s="195" t="s">
        <v>45</v>
      </c>
      <c r="O325" s="62"/>
      <c r="P325" s="196">
        <f>O325*H325</f>
        <v>0</v>
      </c>
      <c r="Q325" s="196">
        <v>0</v>
      </c>
      <c r="R325" s="196">
        <f>Q325*H325</f>
        <v>0</v>
      </c>
      <c r="S325" s="196">
        <v>0</v>
      </c>
      <c r="T325" s="197">
        <f>S325*H325</f>
        <v>0</v>
      </c>
      <c r="U325" s="32"/>
      <c r="V325" s="32"/>
      <c r="W325" s="32"/>
      <c r="X325" s="32"/>
      <c r="Y325" s="32"/>
      <c r="Z325" s="32"/>
      <c r="AA325" s="32"/>
      <c r="AB325" s="32"/>
      <c r="AC325" s="32"/>
      <c r="AD325" s="32"/>
      <c r="AE325" s="32"/>
      <c r="AR325" s="198" t="s">
        <v>211</v>
      </c>
      <c r="AT325" s="198" t="s">
        <v>139</v>
      </c>
      <c r="AU325" s="198" t="s">
        <v>144</v>
      </c>
      <c r="AY325" s="15" t="s">
        <v>136</v>
      </c>
      <c r="BE325" s="199">
        <f>IF(N325="základní",J325,0)</f>
        <v>0</v>
      </c>
      <c r="BF325" s="199">
        <f>IF(N325="snížená",J325,0)</f>
        <v>0</v>
      </c>
      <c r="BG325" s="199">
        <f>IF(N325="zákl. přenesená",J325,0)</f>
        <v>0</v>
      </c>
      <c r="BH325" s="199">
        <f>IF(N325="sníž. přenesená",J325,0)</f>
        <v>0</v>
      </c>
      <c r="BI325" s="199">
        <f>IF(N325="nulová",J325,0)</f>
        <v>0</v>
      </c>
      <c r="BJ325" s="15" t="s">
        <v>144</v>
      </c>
      <c r="BK325" s="199">
        <f>ROUND(I325*H325,2)</f>
        <v>0</v>
      </c>
      <c r="BL325" s="15" t="s">
        <v>211</v>
      </c>
      <c r="BM325" s="198" t="s">
        <v>762</v>
      </c>
    </row>
    <row r="326" spans="1:65" s="2" customFormat="1" ht="126.75">
      <c r="A326" s="32"/>
      <c r="B326" s="33"/>
      <c r="C326" s="34"/>
      <c r="D326" s="200" t="s">
        <v>154</v>
      </c>
      <c r="E326" s="34"/>
      <c r="F326" s="201" t="s">
        <v>286</v>
      </c>
      <c r="G326" s="34"/>
      <c r="H326" s="34"/>
      <c r="I326" s="106"/>
      <c r="J326" s="34"/>
      <c r="K326" s="34"/>
      <c r="L326" s="37"/>
      <c r="M326" s="202"/>
      <c r="N326" s="203"/>
      <c r="O326" s="62"/>
      <c r="P326" s="62"/>
      <c r="Q326" s="62"/>
      <c r="R326" s="62"/>
      <c r="S326" s="62"/>
      <c r="T326" s="63"/>
      <c r="U326" s="32"/>
      <c r="V326" s="32"/>
      <c r="W326" s="32"/>
      <c r="X326" s="32"/>
      <c r="Y326" s="32"/>
      <c r="Z326" s="32"/>
      <c r="AA326" s="32"/>
      <c r="AB326" s="32"/>
      <c r="AC326" s="32"/>
      <c r="AD326" s="32"/>
      <c r="AE326" s="32"/>
      <c r="AT326" s="15" t="s">
        <v>154</v>
      </c>
      <c r="AU326" s="15" t="s">
        <v>144</v>
      </c>
    </row>
    <row r="327" spans="1:65" s="12" customFormat="1" ht="22.9" customHeight="1">
      <c r="B327" s="170"/>
      <c r="C327" s="171"/>
      <c r="D327" s="172" t="s">
        <v>72</v>
      </c>
      <c r="E327" s="184" t="s">
        <v>763</v>
      </c>
      <c r="F327" s="184" t="s">
        <v>764</v>
      </c>
      <c r="G327" s="171"/>
      <c r="H327" s="171"/>
      <c r="I327" s="174"/>
      <c r="J327" s="185">
        <f>BK327</f>
        <v>0</v>
      </c>
      <c r="K327" s="171"/>
      <c r="L327" s="176"/>
      <c r="M327" s="177"/>
      <c r="N327" s="178"/>
      <c r="O327" s="178"/>
      <c r="P327" s="179">
        <f>SUM(P328:P337)</f>
        <v>0</v>
      </c>
      <c r="Q327" s="178"/>
      <c r="R327" s="179">
        <f>SUM(R328:R337)</f>
        <v>0.47117999999999999</v>
      </c>
      <c r="S327" s="178"/>
      <c r="T327" s="180">
        <f>SUM(T328:T337)</f>
        <v>0</v>
      </c>
      <c r="AR327" s="181" t="s">
        <v>144</v>
      </c>
      <c r="AT327" s="182" t="s">
        <v>72</v>
      </c>
      <c r="AU327" s="182" t="s">
        <v>81</v>
      </c>
      <c r="AY327" s="181" t="s">
        <v>136</v>
      </c>
      <c r="BK327" s="183">
        <f>SUM(BK328:BK337)</f>
        <v>0</v>
      </c>
    </row>
    <row r="328" spans="1:65" s="2" customFormat="1" ht="36" customHeight="1">
      <c r="A328" s="32"/>
      <c r="B328" s="33"/>
      <c r="C328" s="186" t="s">
        <v>765</v>
      </c>
      <c r="D328" s="186" t="s">
        <v>139</v>
      </c>
      <c r="E328" s="187" t="s">
        <v>766</v>
      </c>
      <c r="F328" s="188" t="s">
        <v>767</v>
      </c>
      <c r="G328" s="189" t="s">
        <v>142</v>
      </c>
      <c r="H328" s="190">
        <v>26</v>
      </c>
      <c r="I328" s="191"/>
      <c r="J328" s="192">
        <f>ROUND(I328*H328,2)</f>
        <v>0</v>
      </c>
      <c r="K328" s="193"/>
      <c r="L328" s="37"/>
      <c r="M328" s="194" t="s">
        <v>19</v>
      </c>
      <c r="N328" s="195" t="s">
        <v>45</v>
      </c>
      <c r="O328" s="62"/>
      <c r="P328" s="196">
        <f>O328*H328</f>
        <v>0</v>
      </c>
      <c r="Q328" s="196">
        <v>3.0999999999999999E-3</v>
      </c>
      <c r="R328" s="196">
        <f>Q328*H328</f>
        <v>8.0599999999999991E-2</v>
      </c>
      <c r="S328" s="196">
        <v>0</v>
      </c>
      <c r="T328" s="197">
        <f>S328*H328</f>
        <v>0</v>
      </c>
      <c r="U328" s="32"/>
      <c r="V328" s="32"/>
      <c r="W328" s="32"/>
      <c r="X328" s="32"/>
      <c r="Y328" s="32"/>
      <c r="Z328" s="32"/>
      <c r="AA328" s="32"/>
      <c r="AB328" s="32"/>
      <c r="AC328" s="32"/>
      <c r="AD328" s="32"/>
      <c r="AE328" s="32"/>
      <c r="AR328" s="198" t="s">
        <v>211</v>
      </c>
      <c r="AT328" s="198" t="s">
        <v>139</v>
      </c>
      <c r="AU328" s="198" t="s">
        <v>144</v>
      </c>
      <c r="AY328" s="15" t="s">
        <v>136</v>
      </c>
      <c r="BE328" s="199">
        <f>IF(N328="základní",J328,0)</f>
        <v>0</v>
      </c>
      <c r="BF328" s="199">
        <f>IF(N328="snížená",J328,0)</f>
        <v>0</v>
      </c>
      <c r="BG328" s="199">
        <f>IF(N328="zákl. přenesená",J328,0)</f>
        <v>0</v>
      </c>
      <c r="BH328" s="199">
        <f>IF(N328="sníž. přenesená",J328,0)</f>
        <v>0</v>
      </c>
      <c r="BI328" s="199">
        <f>IF(N328="nulová",J328,0)</f>
        <v>0</v>
      </c>
      <c r="BJ328" s="15" t="s">
        <v>144</v>
      </c>
      <c r="BK328" s="199">
        <f>ROUND(I328*H328,2)</f>
        <v>0</v>
      </c>
      <c r="BL328" s="15" t="s">
        <v>211</v>
      </c>
      <c r="BM328" s="198" t="s">
        <v>768</v>
      </c>
    </row>
    <row r="329" spans="1:65" s="2" customFormat="1" ht="24" customHeight="1">
      <c r="A329" s="32"/>
      <c r="B329" s="33"/>
      <c r="C329" s="186" t="s">
        <v>769</v>
      </c>
      <c r="D329" s="186" t="s">
        <v>139</v>
      </c>
      <c r="E329" s="187" t="s">
        <v>770</v>
      </c>
      <c r="F329" s="188" t="s">
        <v>771</v>
      </c>
      <c r="G329" s="189" t="s">
        <v>214</v>
      </c>
      <c r="H329" s="190">
        <v>28</v>
      </c>
      <c r="I329" s="191"/>
      <c r="J329" s="192">
        <f>ROUND(I329*H329,2)</f>
        <v>0</v>
      </c>
      <c r="K329" s="193"/>
      <c r="L329" s="37"/>
      <c r="M329" s="194" t="s">
        <v>19</v>
      </c>
      <c r="N329" s="195" t="s">
        <v>45</v>
      </c>
      <c r="O329" s="62"/>
      <c r="P329" s="196">
        <f>O329*H329</f>
        <v>0</v>
      </c>
      <c r="Q329" s="196">
        <v>3.1E-4</v>
      </c>
      <c r="R329" s="196">
        <f>Q329*H329</f>
        <v>8.6800000000000002E-3</v>
      </c>
      <c r="S329" s="196">
        <v>0</v>
      </c>
      <c r="T329" s="197">
        <f>S329*H329</f>
        <v>0</v>
      </c>
      <c r="U329" s="32"/>
      <c r="V329" s="32"/>
      <c r="W329" s="32"/>
      <c r="X329" s="32"/>
      <c r="Y329" s="32"/>
      <c r="Z329" s="32"/>
      <c r="AA329" s="32"/>
      <c r="AB329" s="32"/>
      <c r="AC329" s="32"/>
      <c r="AD329" s="32"/>
      <c r="AE329" s="32"/>
      <c r="AR329" s="198" t="s">
        <v>211</v>
      </c>
      <c r="AT329" s="198" t="s">
        <v>139</v>
      </c>
      <c r="AU329" s="198" t="s">
        <v>144</v>
      </c>
      <c r="AY329" s="15" t="s">
        <v>136</v>
      </c>
      <c r="BE329" s="199">
        <f>IF(N329="základní",J329,0)</f>
        <v>0</v>
      </c>
      <c r="BF329" s="199">
        <f>IF(N329="snížená",J329,0)</f>
        <v>0</v>
      </c>
      <c r="BG329" s="199">
        <f>IF(N329="zákl. přenesená",J329,0)</f>
        <v>0</v>
      </c>
      <c r="BH329" s="199">
        <f>IF(N329="sníž. přenesená",J329,0)</f>
        <v>0</v>
      </c>
      <c r="BI329" s="199">
        <f>IF(N329="nulová",J329,0)</f>
        <v>0</v>
      </c>
      <c r="BJ329" s="15" t="s">
        <v>144</v>
      </c>
      <c r="BK329" s="199">
        <f>ROUND(I329*H329,2)</f>
        <v>0</v>
      </c>
      <c r="BL329" s="15" t="s">
        <v>211</v>
      </c>
      <c r="BM329" s="198" t="s">
        <v>772</v>
      </c>
    </row>
    <row r="330" spans="1:65" s="2" customFormat="1" ht="58.5">
      <c r="A330" s="32"/>
      <c r="B330" s="33"/>
      <c r="C330" s="34"/>
      <c r="D330" s="200" t="s">
        <v>154</v>
      </c>
      <c r="E330" s="34"/>
      <c r="F330" s="201" t="s">
        <v>773</v>
      </c>
      <c r="G330" s="34"/>
      <c r="H330" s="34"/>
      <c r="I330" s="106"/>
      <c r="J330" s="34"/>
      <c r="K330" s="34"/>
      <c r="L330" s="37"/>
      <c r="M330" s="202"/>
      <c r="N330" s="203"/>
      <c r="O330" s="62"/>
      <c r="P330" s="62"/>
      <c r="Q330" s="62"/>
      <c r="R330" s="62"/>
      <c r="S330" s="62"/>
      <c r="T330" s="63"/>
      <c r="U330" s="32"/>
      <c r="V330" s="32"/>
      <c r="W330" s="32"/>
      <c r="X330" s="32"/>
      <c r="Y330" s="32"/>
      <c r="Z330" s="32"/>
      <c r="AA330" s="32"/>
      <c r="AB330" s="32"/>
      <c r="AC330" s="32"/>
      <c r="AD330" s="32"/>
      <c r="AE330" s="32"/>
      <c r="AT330" s="15" t="s">
        <v>154</v>
      </c>
      <c r="AU330" s="15" t="s">
        <v>144</v>
      </c>
    </row>
    <row r="331" spans="1:65" s="2" customFormat="1" ht="16.5" customHeight="1">
      <c r="A331" s="32"/>
      <c r="B331" s="33"/>
      <c r="C331" s="186" t="s">
        <v>774</v>
      </c>
      <c r="D331" s="186" t="s">
        <v>139</v>
      </c>
      <c r="E331" s="187" t="s">
        <v>775</v>
      </c>
      <c r="F331" s="188" t="s">
        <v>776</v>
      </c>
      <c r="G331" s="189" t="s">
        <v>142</v>
      </c>
      <c r="H331" s="190">
        <v>26</v>
      </c>
      <c r="I331" s="191"/>
      <c r="J331" s="192">
        <f>ROUND(I331*H331,2)</f>
        <v>0</v>
      </c>
      <c r="K331" s="193"/>
      <c r="L331" s="37"/>
      <c r="M331" s="194" t="s">
        <v>19</v>
      </c>
      <c r="N331" s="195" t="s">
        <v>45</v>
      </c>
      <c r="O331" s="62"/>
      <c r="P331" s="196">
        <f>O331*H331</f>
        <v>0</v>
      </c>
      <c r="Q331" s="196">
        <v>2.9999999999999997E-4</v>
      </c>
      <c r="R331" s="196">
        <f>Q331*H331</f>
        <v>7.7999999999999996E-3</v>
      </c>
      <c r="S331" s="196">
        <v>0</v>
      </c>
      <c r="T331" s="197">
        <f>S331*H331</f>
        <v>0</v>
      </c>
      <c r="U331" s="32"/>
      <c r="V331" s="32"/>
      <c r="W331" s="32"/>
      <c r="X331" s="32"/>
      <c r="Y331" s="32"/>
      <c r="Z331" s="32"/>
      <c r="AA331" s="32"/>
      <c r="AB331" s="32"/>
      <c r="AC331" s="32"/>
      <c r="AD331" s="32"/>
      <c r="AE331" s="32"/>
      <c r="AR331" s="198" t="s">
        <v>211</v>
      </c>
      <c r="AT331" s="198" t="s">
        <v>139</v>
      </c>
      <c r="AU331" s="198" t="s">
        <v>144</v>
      </c>
      <c r="AY331" s="15" t="s">
        <v>136</v>
      </c>
      <c r="BE331" s="199">
        <f>IF(N331="základní",J331,0)</f>
        <v>0</v>
      </c>
      <c r="BF331" s="199">
        <f>IF(N331="snížená",J331,0)</f>
        <v>0</v>
      </c>
      <c r="BG331" s="199">
        <f>IF(N331="zákl. přenesená",J331,0)</f>
        <v>0</v>
      </c>
      <c r="BH331" s="199">
        <f>IF(N331="sníž. přenesená",J331,0)</f>
        <v>0</v>
      </c>
      <c r="BI331" s="199">
        <f>IF(N331="nulová",J331,0)</f>
        <v>0</v>
      </c>
      <c r="BJ331" s="15" t="s">
        <v>144</v>
      </c>
      <c r="BK331" s="199">
        <f>ROUND(I331*H331,2)</f>
        <v>0</v>
      </c>
      <c r="BL331" s="15" t="s">
        <v>211</v>
      </c>
      <c r="BM331" s="198" t="s">
        <v>777</v>
      </c>
    </row>
    <row r="332" spans="1:65" s="2" customFormat="1" ht="58.5">
      <c r="A332" s="32"/>
      <c r="B332" s="33"/>
      <c r="C332" s="34"/>
      <c r="D332" s="200" t="s">
        <v>154</v>
      </c>
      <c r="E332" s="34"/>
      <c r="F332" s="201" t="s">
        <v>773</v>
      </c>
      <c r="G332" s="34"/>
      <c r="H332" s="34"/>
      <c r="I332" s="106"/>
      <c r="J332" s="34"/>
      <c r="K332" s="34"/>
      <c r="L332" s="37"/>
      <c r="M332" s="202"/>
      <c r="N332" s="203"/>
      <c r="O332" s="62"/>
      <c r="P332" s="62"/>
      <c r="Q332" s="62"/>
      <c r="R332" s="62"/>
      <c r="S332" s="62"/>
      <c r="T332" s="63"/>
      <c r="U332" s="32"/>
      <c r="V332" s="32"/>
      <c r="W332" s="32"/>
      <c r="X332" s="32"/>
      <c r="Y332" s="32"/>
      <c r="Z332" s="32"/>
      <c r="AA332" s="32"/>
      <c r="AB332" s="32"/>
      <c r="AC332" s="32"/>
      <c r="AD332" s="32"/>
      <c r="AE332" s="32"/>
      <c r="AT332" s="15" t="s">
        <v>154</v>
      </c>
      <c r="AU332" s="15" t="s">
        <v>144</v>
      </c>
    </row>
    <row r="333" spans="1:65" s="2" customFormat="1" ht="24" customHeight="1">
      <c r="A333" s="32"/>
      <c r="B333" s="33"/>
      <c r="C333" s="204" t="s">
        <v>778</v>
      </c>
      <c r="D333" s="204" t="s">
        <v>179</v>
      </c>
      <c r="E333" s="205" t="s">
        <v>779</v>
      </c>
      <c r="F333" s="206" t="s">
        <v>780</v>
      </c>
      <c r="G333" s="207" t="s">
        <v>142</v>
      </c>
      <c r="H333" s="208">
        <v>29</v>
      </c>
      <c r="I333" s="209"/>
      <c r="J333" s="210">
        <f>ROUND(I333*H333,2)</f>
        <v>0</v>
      </c>
      <c r="K333" s="211"/>
      <c r="L333" s="212"/>
      <c r="M333" s="213" t="s">
        <v>19</v>
      </c>
      <c r="N333" s="214" t="s">
        <v>45</v>
      </c>
      <c r="O333" s="62"/>
      <c r="P333" s="196">
        <f>O333*H333</f>
        <v>0</v>
      </c>
      <c r="Q333" s="196">
        <v>1.29E-2</v>
      </c>
      <c r="R333" s="196">
        <f>Q333*H333</f>
        <v>0.37409999999999999</v>
      </c>
      <c r="S333" s="196">
        <v>0</v>
      </c>
      <c r="T333" s="197">
        <f>S333*H333</f>
        <v>0</v>
      </c>
      <c r="U333" s="32"/>
      <c r="V333" s="32"/>
      <c r="W333" s="32"/>
      <c r="X333" s="32"/>
      <c r="Y333" s="32"/>
      <c r="Z333" s="32"/>
      <c r="AA333" s="32"/>
      <c r="AB333" s="32"/>
      <c r="AC333" s="32"/>
      <c r="AD333" s="32"/>
      <c r="AE333" s="32"/>
      <c r="AR333" s="198" t="s">
        <v>293</v>
      </c>
      <c r="AT333" s="198" t="s">
        <v>179</v>
      </c>
      <c r="AU333" s="198" t="s">
        <v>144</v>
      </c>
      <c r="AY333" s="15" t="s">
        <v>136</v>
      </c>
      <c r="BE333" s="199">
        <f>IF(N333="základní",J333,0)</f>
        <v>0</v>
      </c>
      <c r="BF333" s="199">
        <f>IF(N333="snížená",J333,0)</f>
        <v>0</v>
      </c>
      <c r="BG333" s="199">
        <f>IF(N333="zákl. přenesená",J333,0)</f>
        <v>0</v>
      </c>
      <c r="BH333" s="199">
        <f>IF(N333="sníž. přenesená",J333,0)</f>
        <v>0</v>
      </c>
      <c r="BI333" s="199">
        <f>IF(N333="nulová",J333,0)</f>
        <v>0</v>
      </c>
      <c r="BJ333" s="15" t="s">
        <v>144</v>
      </c>
      <c r="BK333" s="199">
        <f>ROUND(I333*H333,2)</f>
        <v>0</v>
      </c>
      <c r="BL333" s="15" t="s">
        <v>211</v>
      </c>
      <c r="BM333" s="198" t="s">
        <v>781</v>
      </c>
    </row>
    <row r="334" spans="1:65" s="2" customFormat="1" ht="48" customHeight="1">
      <c r="A334" s="32"/>
      <c r="B334" s="33"/>
      <c r="C334" s="186" t="s">
        <v>782</v>
      </c>
      <c r="D334" s="186" t="s">
        <v>139</v>
      </c>
      <c r="E334" s="187" t="s">
        <v>783</v>
      </c>
      <c r="F334" s="188" t="s">
        <v>784</v>
      </c>
      <c r="G334" s="189" t="s">
        <v>240</v>
      </c>
      <c r="H334" s="190">
        <v>0.47099999999999997</v>
      </c>
      <c r="I334" s="191"/>
      <c r="J334" s="192">
        <f>ROUND(I334*H334,2)</f>
        <v>0</v>
      </c>
      <c r="K334" s="193"/>
      <c r="L334" s="37"/>
      <c r="M334" s="194" t="s">
        <v>19</v>
      </c>
      <c r="N334" s="195" t="s">
        <v>45</v>
      </c>
      <c r="O334" s="62"/>
      <c r="P334" s="196">
        <f>O334*H334</f>
        <v>0</v>
      </c>
      <c r="Q334" s="196">
        <v>0</v>
      </c>
      <c r="R334" s="196">
        <f>Q334*H334</f>
        <v>0</v>
      </c>
      <c r="S334" s="196">
        <v>0</v>
      </c>
      <c r="T334" s="197">
        <f>S334*H334</f>
        <v>0</v>
      </c>
      <c r="U334" s="32"/>
      <c r="V334" s="32"/>
      <c r="W334" s="32"/>
      <c r="X334" s="32"/>
      <c r="Y334" s="32"/>
      <c r="Z334" s="32"/>
      <c r="AA334" s="32"/>
      <c r="AB334" s="32"/>
      <c r="AC334" s="32"/>
      <c r="AD334" s="32"/>
      <c r="AE334" s="32"/>
      <c r="AR334" s="198" t="s">
        <v>211</v>
      </c>
      <c r="AT334" s="198" t="s">
        <v>139</v>
      </c>
      <c r="AU334" s="198" t="s">
        <v>144</v>
      </c>
      <c r="AY334" s="15" t="s">
        <v>136</v>
      </c>
      <c r="BE334" s="199">
        <f>IF(N334="základní",J334,0)</f>
        <v>0</v>
      </c>
      <c r="BF334" s="199">
        <f>IF(N334="snížená",J334,0)</f>
        <v>0</v>
      </c>
      <c r="BG334" s="199">
        <f>IF(N334="zákl. přenesená",J334,0)</f>
        <v>0</v>
      </c>
      <c r="BH334" s="199">
        <f>IF(N334="sníž. přenesená",J334,0)</f>
        <v>0</v>
      </c>
      <c r="BI334" s="199">
        <f>IF(N334="nulová",J334,0)</f>
        <v>0</v>
      </c>
      <c r="BJ334" s="15" t="s">
        <v>144</v>
      </c>
      <c r="BK334" s="199">
        <f>ROUND(I334*H334,2)</f>
        <v>0</v>
      </c>
      <c r="BL334" s="15" t="s">
        <v>211</v>
      </c>
      <c r="BM334" s="198" t="s">
        <v>785</v>
      </c>
    </row>
    <row r="335" spans="1:65" s="2" customFormat="1" ht="126.75">
      <c r="A335" s="32"/>
      <c r="B335" s="33"/>
      <c r="C335" s="34"/>
      <c r="D335" s="200" t="s">
        <v>154</v>
      </c>
      <c r="E335" s="34"/>
      <c r="F335" s="201" t="s">
        <v>286</v>
      </c>
      <c r="G335" s="34"/>
      <c r="H335" s="34"/>
      <c r="I335" s="106"/>
      <c r="J335" s="34"/>
      <c r="K335" s="34"/>
      <c r="L335" s="37"/>
      <c r="M335" s="202"/>
      <c r="N335" s="203"/>
      <c r="O335" s="62"/>
      <c r="P335" s="62"/>
      <c r="Q335" s="62"/>
      <c r="R335" s="62"/>
      <c r="S335" s="62"/>
      <c r="T335" s="63"/>
      <c r="U335" s="32"/>
      <c r="V335" s="32"/>
      <c r="W335" s="32"/>
      <c r="X335" s="32"/>
      <c r="Y335" s="32"/>
      <c r="Z335" s="32"/>
      <c r="AA335" s="32"/>
      <c r="AB335" s="32"/>
      <c r="AC335" s="32"/>
      <c r="AD335" s="32"/>
      <c r="AE335" s="32"/>
      <c r="AT335" s="15" t="s">
        <v>154</v>
      </c>
      <c r="AU335" s="15" t="s">
        <v>144</v>
      </c>
    </row>
    <row r="336" spans="1:65" s="2" customFormat="1" ht="48" customHeight="1">
      <c r="A336" s="32"/>
      <c r="B336" s="33"/>
      <c r="C336" s="186" t="s">
        <v>786</v>
      </c>
      <c r="D336" s="186" t="s">
        <v>139</v>
      </c>
      <c r="E336" s="187" t="s">
        <v>787</v>
      </c>
      <c r="F336" s="188" t="s">
        <v>788</v>
      </c>
      <c r="G336" s="189" t="s">
        <v>240</v>
      </c>
      <c r="H336" s="190">
        <v>0.47099999999999997</v>
      </c>
      <c r="I336" s="191"/>
      <c r="J336" s="192">
        <f>ROUND(I336*H336,2)</f>
        <v>0</v>
      </c>
      <c r="K336" s="193"/>
      <c r="L336" s="37"/>
      <c r="M336" s="194" t="s">
        <v>19</v>
      </c>
      <c r="N336" s="195" t="s">
        <v>45</v>
      </c>
      <c r="O336" s="62"/>
      <c r="P336" s="196">
        <f>O336*H336</f>
        <v>0</v>
      </c>
      <c r="Q336" s="196">
        <v>0</v>
      </c>
      <c r="R336" s="196">
        <f>Q336*H336</f>
        <v>0</v>
      </c>
      <c r="S336" s="196">
        <v>0</v>
      </c>
      <c r="T336" s="197">
        <f>S336*H336</f>
        <v>0</v>
      </c>
      <c r="U336" s="32"/>
      <c r="V336" s="32"/>
      <c r="W336" s="32"/>
      <c r="X336" s="32"/>
      <c r="Y336" s="32"/>
      <c r="Z336" s="32"/>
      <c r="AA336" s="32"/>
      <c r="AB336" s="32"/>
      <c r="AC336" s="32"/>
      <c r="AD336" s="32"/>
      <c r="AE336" s="32"/>
      <c r="AR336" s="198" t="s">
        <v>211</v>
      </c>
      <c r="AT336" s="198" t="s">
        <v>139</v>
      </c>
      <c r="AU336" s="198" t="s">
        <v>144</v>
      </c>
      <c r="AY336" s="15" t="s">
        <v>136</v>
      </c>
      <c r="BE336" s="199">
        <f>IF(N336="základní",J336,0)</f>
        <v>0</v>
      </c>
      <c r="BF336" s="199">
        <f>IF(N336="snížená",J336,0)</f>
        <v>0</v>
      </c>
      <c r="BG336" s="199">
        <f>IF(N336="zákl. přenesená",J336,0)</f>
        <v>0</v>
      </c>
      <c r="BH336" s="199">
        <f>IF(N336="sníž. přenesená",J336,0)</f>
        <v>0</v>
      </c>
      <c r="BI336" s="199">
        <f>IF(N336="nulová",J336,0)</f>
        <v>0</v>
      </c>
      <c r="BJ336" s="15" t="s">
        <v>144</v>
      </c>
      <c r="BK336" s="199">
        <f>ROUND(I336*H336,2)</f>
        <v>0</v>
      </c>
      <c r="BL336" s="15" t="s">
        <v>211</v>
      </c>
      <c r="BM336" s="198" t="s">
        <v>789</v>
      </c>
    </row>
    <row r="337" spans="1:65" s="2" customFormat="1" ht="126.75">
      <c r="A337" s="32"/>
      <c r="B337" s="33"/>
      <c r="C337" s="34"/>
      <c r="D337" s="200" t="s">
        <v>154</v>
      </c>
      <c r="E337" s="34"/>
      <c r="F337" s="201" t="s">
        <v>286</v>
      </c>
      <c r="G337" s="34"/>
      <c r="H337" s="34"/>
      <c r="I337" s="106"/>
      <c r="J337" s="34"/>
      <c r="K337" s="34"/>
      <c r="L337" s="37"/>
      <c r="M337" s="202"/>
      <c r="N337" s="203"/>
      <c r="O337" s="62"/>
      <c r="P337" s="62"/>
      <c r="Q337" s="62"/>
      <c r="R337" s="62"/>
      <c r="S337" s="62"/>
      <c r="T337" s="63"/>
      <c r="U337" s="32"/>
      <c r="V337" s="32"/>
      <c r="W337" s="32"/>
      <c r="X337" s="32"/>
      <c r="Y337" s="32"/>
      <c r="Z337" s="32"/>
      <c r="AA337" s="32"/>
      <c r="AB337" s="32"/>
      <c r="AC337" s="32"/>
      <c r="AD337" s="32"/>
      <c r="AE337" s="32"/>
      <c r="AT337" s="15" t="s">
        <v>154</v>
      </c>
      <c r="AU337" s="15" t="s">
        <v>144</v>
      </c>
    </row>
    <row r="338" spans="1:65" s="12" customFormat="1" ht="22.9" customHeight="1">
      <c r="B338" s="170"/>
      <c r="C338" s="171"/>
      <c r="D338" s="172" t="s">
        <v>72</v>
      </c>
      <c r="E338" s="184" t="s">
        <v>790</v>
      </c>
      <c r="F338" s="184" t="s">
        <v>791</v>
      </c>
      <c r="G338" s="171"/>
      <c r="H338" s="171"/>
      <c r="I338" s="174"/>
      <c r="J338" s="185">
        <f>BK338</f>
        <v>0</v>
      </c>
      <c r="K338" s="171"/>
      <c r="L338" s="176"/>
      <c r="M338" s="177"/>
      <c r="N338" s="178"/>
      <c r="O338" s="178"/>
      <c r="P338" s="179">
        <f>SUM(P339:P341)</f>
        <v>0</v>
      </c>
      <c r="Q338" s="178"/>
      <c r="R338" s="179">
        <f>SUM(R339:R341)</f>
        <v>4.0000000000000007E-4</v>
      </c>
      <c r="S338" s="178"/>
      <c r="T338" s="180">
        <f>SUM(T339:T341)</f>
        <v>0</v>
      </c>
      <c r="AR338" s="181" t="s">
        <v>144</v>
      </c>
      <c r="AT338" s="182" t="s">
        <v>72</v>
      </c>
      <c r="AU338" s="182" t="s">
        <v>81</v>
      </c>
      <c r="AY338" s="181" t="s">
        <v>136</v>
      </c>
      <c r="BK338" s="183">
        <f>SUM(BK339:BK341)</f>
        <v>0</v>
      </c>
    </row>
    <row r="339" spans="1:65" s="2" customFormat="1" ht="24" customHeight="1">
      <c r="A339" s="32"/>
      <c r="B339" s="33"/>
      <c r="C339" s="186" t="s">
        <v>792</v>
      </c>
      <c r="D339" s="186" t="s">
        <v>139</v>
      </c>
      <c r="E339" s="187" t="s">
        <v>793</v>
      </c>
      <c r="F339" s="188" t="s">
        <v>794</v>
      </c>
      <c r="G339" s="189" t="s">
        <v>214</v>
      </c>
      <c r="H339" s="190">
        <v>8</v>
      </c>
      <c r="I339" s="191"/>
      <c r="J339" s="192">
        <f>ROUND(I339*H339,2)</f>
        <v>0</v>
      </c>
      <c r="K339" s="193"/>
      <c r="L339" s="37"/>
      <c r="M339" s="194" t="s">
        <v>19</v>
      </c>
      <c r="N339" s="195" t="s">
        <v>45</v>
      </c>
      <c r="O339" s="62"/>
      <c r="P339" s="196">
        <f>O339*H339</f>
        <v>0</v>
      </c>
      <c r="Q339" s="196">
        <v>1.0000000000000001E-5</v>
      </c>
      <c r="R339" s="196">
        <f>Q339*H339</f>
        <v>8.0000000000000007E-5</v>
      </c>
      <c r="S339" s="196">
        <v>0</v>
      </c>
      <c r="T339" s="197">
        <f>S339*H339</f>
        <v>0</v>
      </c>
      <c r="U339" s="32"/>
      <c r="V339" s="32"/>
      <c r="W339" s="32"/>
      <c r="X339" s="32"/>
      <c r="Y339" s="32"/>
      <c r="Z339" s="32"/>
      <c r="AA339" s="32"/>
      <c r="AB339" s="32"/>
      <c r="AC339" s="32"/>
      <c r="AD339" s="32"/>
      <c r="AE339" s="32"/>
      <c r="AR339" s="198" t="s">
        <v>211</v>
      </c>
      <c r="AT339" s="198" t="s">
        <v>139</v>
      </c>
      <c r="AU339" s="198" t="s">
        <v>144</v>
      </c>
      <c r="AY339" s="15" t="s">
        <v>136</v>
      </c>
      <c r="BE339" s="199">
        <f>IF(N339="základní",J339,0)</f>
        <v>0</v>
      </c>
      <c r="BF339" s="199">
        <f>IF(N339="snížená",J339,0)</f>
        <v>0</v>
      </c>
      <c r="BG339" s="199">
        <f>IF(N339="zákl. přenesená",J339,0)</f>
        <v>0</v>
      </c>
      <c r="BH339" s="199">
        <f>IF(N339="sníž. přenesená",J339,0)</f>
        <v>0</v>
      </c>
      <c r="BI339" s="199">
        <f>IF(N339="nulová",J339,0)</f>
        <v>0</v>
      </c>
      <c r="BJ339" s="15" t="s">
        <v>144</v>
      </c>
      <c r="BK339" s="199">
        <f>ROUND(I339*H339,2)</f>
        <v>0</v>
      </c>
      <c r="BL339" s="15" t="s">
        <v>211</v>
      </c>
      <c r="BM339" s="198" t="s">
        <v>795</v>
      </c>
    </row>
    <row r="340" spans="1:65" s="2" customFormat="1" ht="24" customHeight="1">
      <c r="A340" s="32"/>
      <c r="B340" s="33"/>
      <c r="C340" s="186" t="s">
        <v>796</v>
      </c>
      <c r="D340" s="186" t="s">
        <v>139</v>
      </c>
      <c r="E340" s="187" t="s">
        <v>797</v>
      </c>
      <c r="F340" s="188" t="s">
        <v>798</v>
      </c>
      <c r="G340" s="189" t="s">
        <v>214</v>
      </c>
      <c r="H340" s="190">
        <v>8</v>
      </c>
      <c r="I340" s="191"/>
      <c r="J340" s="192">
        <f>ROUND(I340*H340,2)</f>
        <v>0</v>
      </c>
      <c r="K340" s="193"/>
      <c r="L340" s="37"/>
      <c r="M340" s="194" t="s">
        <v>19</v>
      </c>
      <c r="N340" s="195" t="s">
        <v>45</v>
      </c>
      <c r="O340" s="62"/>
      <c r="P340" s="196">
        <f>O340*H340</f>
        <v>0</v>
      </c>
      <c r="Q340" s="196">
        <v>2.0000000000000002E-5</v>
      </c>
      <c r="R340" s="196">
        <f>Q340*H340</f>
        <v>1.6000000000000001E-4</v>
      </c>
      <c r="S340" s="196">
        <v>0</v>
      </c>
      <c r="T340" s="197">
        <f>S340*H340</f>
        <v>0</v>
      </c>
      <c r="U340" s="32"/>
      <c r="V340" s="32"/>
      <c r="W340" s="32"/>
      <c r="X340" s="32"/>
      <c r="Y340" s="32"/>
      <c r="Z340" s="32"/>
      <c r="AA340" s="32"/>
      <c r="AB340" s="32"/>
      <c r="AC340" s="32"/>
      <c r="AD340" s="32"/>
      <c r="AE340" s="32"/>
      <c r="AR340" s="198" t="s">
        <v>211</v>
      </c>
      <c r="AT340" s="198" t="s">
        <v>139</v>
      </c>
      <c r="AU340" s="198" t="s">
        <v>144</v>
      </c>
      <c r="AY340" s="15" t="s">
        <v>136</v>
      </c>
      <c r="BE340" s="199">
        <f>IF(N340="základní",J340,0)</f>
        <v>0</v>
      </c>
      <c r="BF340" s="199">
        <f>IF(N340="snížená",J340,0)</f>
        <v>0</v>
      </c>
      <c r="BG340" s="199">
        <f>IF(N340="zákl. přenesená",J340,0)</f>
        <v>0</v>
      </c>
      <c r="BH340" s="199">
        <f>IF(N340="sníž. přenesená",J340,0)</f>
        <v>0</v>
      </c>
      <c r="BI340" s="199">
        <f>IF(N340="nulová",J340,0)</f>
        <v>0</v>
      </c>
      <c r="BJ340" s="15" t="s">
        <v>144</v>
      </c>
      <c r="BK340" s="199">
        <f>ROUND(I340*H340,2)</f>
        <v>0</v>
      </c>
      <c r="BL340" s="15" t="s">
        <v>211</v>
      </c>
      <c r="BM340" s="198" t="s">
        <v>799</v>
      </c>
    </row>
    <row r="341" spans="1:65" s="2" customFormat="1" ht="24" customHeight="1">
      <c r="A341" s="32"/>
      <c r="B341" s="33"/>
      <c r="C341" s="186" t="s">
        <v>800</v>
      </c>
      <c r="D341" s="186" t="s">
        <v>139</v>
      </c>
      <c r="E341" s="187" t="s">
        <v>801</v>
      </c>
      <c r="F341" s="188" t="s">
        <v>802</v>
      </c>
      <c r="G341" s="189" t="s">
        <v>214</v>
      </c>
      <c r="H341" s="190">
        <v>8</v>
      </c>
      <c r="I341" s="191"/>
      <c r="J341" s="192">
        <f>ROUND(I341*H341,2)</f>
        <v>0</v>
      </c>
      <c r="K341" s="193"/>
      <c r="L341" s="37"/>
      <c r="M341" s="194" t="s">
        <v>19</v>
      </c>
      <c r="N341" s="195" t="s">
        <v>45</v>
      </c>
      <c r="O341" s="62"/>
      <c r="P341" s="196">
        <f>O341*H341</f>
        <v>0</v>
      </c>
      <c r="Q341" s="196">
        <v>2.0000000000000002E-5</v>
      </c>
      <c r="R341" s="196">
        <f>Q341*H341</f>
        <v>1.6000000000000001E-4</v>
      </c>
      <c r="S341" s="196">
        <v>0</v>
      </c>
      <c r="T341" s="197">
        <f>S341*H341</f>
        <v>0</v>
      </c>
      <c r="U341" s="32"/>
      <c r="V341" s="32"/>
      <c r="W341" s="32"/>
      <c r="X341" s="32"/>
      <c r="Y341" s="32"/>
      <c r="Z341" s="32"/>
      <c r="AA341" s="32"/>
      <c r="AB341" s="32"/>
      <c r="AC341" s="32"/>
      <c r="AD341" s="32"/>
      <c r="AE341" s="32"/>
      <c r="AR341" s="198" t="s">
        <v>211</v>
      </c>
      <c r="AT341" s="198" t="s">
        <v>139</v>
      </c>
      <c r="AU341" s="198" t="s">
        <v>144</v>
      </c>
      <c r="AY341" s="15" t="s">
        <v>136</v>
      </c>
      <c r="BE341" s="199">
        <f>IF(N341="základní",J341,0)</f>
        <v>0</v>
      </c>
      <c r="BF341" s="199">
        <f>IF(N341="snížená",J341,0)</f>
        <v>0</v>
      </c>
      <c r="BG341" s="199">
        <f>IF(N341="zákl. přenesená",J341,0)</f>
        <v>0</v>
      </c>
      <c r="BH341" s="199">
        <f>IF(N341="sníž. přenesená",J341,0)</f>
        <v>0</v>
      </c>
      <c r="BI341" s="199">
        <f>IF(N341="nulová",J341,0)</f>
        <v>0</v>
      </c>
      <c r="BJ341" s="15" t="s">
        <v>144</v>
      </c>
      <c r="BK341" s="199">
        <f>ROUND(I341*H341,2)</f>
        <v>0</v>
      </c>
      <c r="BL341" s="15" t="s">
        <v>211</v>
      </c>
      <c r="BM341" s="198" t="s">
        <v>803</v>
      </c>
    </row>
    <row r="342" spans="1:65" s="12" customFormat="1" ht="22.9" customHeight="1">
      <c r="B342" s="170"/>
      <c r="C342" s="171"/>
      <c r="D342" s="172" t="s">
        <v>72</v>
      </c>
      <c r="E342" s="184" t="s">
        <v>804</v>
      </c>
      <c r="F342" s="184" t="s">
        <v>805</v>
      </c>
      <c r="G342" s="171"/>
      <c r="H342" s="171"/>
      <c r="I342" s="174"/>
      <c r="J342" s="185">
        <f>BK342</f>
        <v>0</v>
      </c>
      <c r="K342" s="171"/>
      <c r="L342" s="176"/>
      <c r="M342" s="177"/>
      <c r="N342" s="178"/>
      <c r="O342" s="178"/>
      <c r="P342" s="179">
        <f>SUM(P343:P347)</f>
        <v>0</v>
      </c>
      <c r="Q342" s="178"/>
      <c r="R342" s="179">
        <f>SUM(R343:R347)</f>
        <v>2.8220000000000002E-2</v>
      </c>
      <c r="S342" s="178"/>
      <c r="T342" s="180">
        <f>SUM(T343:T347)</f>
        <v>5.8700000000000002E-3</v>
      </c>
      <c r="AR342" s="181" t="s">
        <v>144</v>
      </c>
      <c r="AT342" s="182" t="s">
        <v>72</v>
      </c>
      <c r="AU342" s="182" t="s">
        <v>81</v>
      </c>
      <c r="AY342" s="181" t="s">
        <v>136</v>
      </c>
      <c r="BK342" s="183">
        <f>SUM(BK343:BK347)</f>
        <v>0</v>
      </c>
    </row>
    <row r="343" spans="1:65" s="2" customFormat="1" ht="24" customHeight="1">
      <c r="A343" s="32"/>
      <c r="B343" s="33"/>
      <c r="C343" s="186" t="s">
        <v>806</v>
      </c>
      <c r="D343" s="186" t="s">
        <v>139</v>
      </c>
      <c r="E343" s="187" t="s">
        <v>807</v>
      </c>
      <c r="F343" s="188" t="s">
        <v>808</v>
      </c>
      <c r="G343" s="189" t="s">
        <v>142</v>
      </c>
      <c r="H343" s="190">
        <v>4</v>
      </c>
      <c r="I343" s="191"/>
      <c r="J343" s="192">
        <f>ROUND(I343*H343,2)</f>
        <v>0</v>
      </c>
      <c r="K343" s="193"/>
      <c r="L343" s="37"/>
      <c r="M343" s="194" t="s">
        <v>19</v>
      </c>
      <c r="N343" s="195" t="s">
        <v>45</v>
      </c>
      <c r="O343" s="62"/>
      <c r="P343" s="196">
        <f>O343*H343</f>
        <v>0</v>
      </c>
      <c r="Q343" s="196">
        <v>0</v>
      </c>
      <c r="R343" s="196">
        <f>Q343*H343</f>
        <v>0</v>
      </c>
      <c r="S343" s="196">
        <v>1.4999999999999999E-4</v>
      </c>
      <c r="T343" s="197">
        <f>S343*H343</f>
        <v>5.9999999999999995E-4</v>
      </c>
      <c r="U343" s="32"/>
      <c r="V343" s="32"/>
      <c r="W343" s="32"/>
      <c r="X343" s="32"/>
      <c r="Y343" s="32"/>
      <c r="Z343" s="32"/>
      <c r="AA343" s="32"/>
      <c r="AB343" s="32"/>
      <c r="AC343" s="32"/>
      <c r="AD343" s="32"/>
      <c r="AE343" s="32"/>
      <c r="AR343" s="198" t="s">
        <v>211</v>
      </c>
      <c r="AT343" s="198" t="s">
        <v>139</v>
      </c>
      <c r="AU343" s="198" t="s">
        <v>144</v>
      </c>
      <c r="AY343" s="15" t="s">
        <v>136</v>
      </c>
      <c r="BE343" s="199">
        <f>IF(N343="základní",J343,0)</f>
        <v>0</v>
      </c>
      <c r="BF343" s="199">
        <f>IF(N343="snížená",J343,0)</f>
        <v>0</v>
      </c>
      <c r="BG343" s="199">
        <f>IF(N343="zákl. přenesená",J343,0)</f>
        <v>0</v>
      </c>
      <c r="BH343" s="199">
        <f>IF(N343="sníž. přenesená",J343,0)</f>
        <v>0</v>
      </c>
      <c r="BI343" s="199">
        <f>IF(N343="nulová",J343,0)</f>
        <v>0</v>
      </c>
      <c r="BJ343" s="15" t="s">
        <v>144</v>
      </c>
      <c r="BK343" s="199">
        <f>ROUND(I343*H343,2)</f>
        <v>0</v>
      </c>
      <c r="BL343" s="15" t="s">
        <v>211</v>
      </c>
      <c r="BM343" s="198" t="s">
        <v>809</v>
      </c>
    </row>
    <row r="344" spans="1:65" s="2" customFormat="1" ht="16.5" customHeight="1">
      <c r="A344" s="32"/>
      <c r="B344" s="33"/>
      <c r="C344" s="186" t="s">
        <v>810</v>
      </c>
      <c r="D344" s="186" t="s">
        <v>139</v>
      </c>
      <c r="E344" s="187" t="s">
        <v>811</v>
      </c>
      <c r="F344" s="188" t="s">
        <v>812</v>
      </c>
      <c r="G344" s="189" t="s">
        <v>142</v>
      </c>
      <c r="H344" s="190">
        <v>17</v>
      </c>
      <c r="I344" s="191"/>
      <c r="J344" s="192">
        <f>ROUND(I344*H344,2)</f>
        <v>0</v>
      </c>
      <c r="K344" s="193"/>
      <c r="L344" s="37"/>
      <c r="M344" s="194" t="s">
        <v>19</v>
      </c>
      <c r="N344" s="195" t="s">
        <v>45</v>
      </c>
      <c r="O344" s="62"/>
      <c r="P344" s="196">
        <f>O344*H344</f>
        <v>0</v>
      </c>
      <c r="Q344" s="196">
        <v>1E-3</v>
      </c>
      <c r="R344" s="196">
        <f>Q344*H344</f>
        <v>1.7000000000000001E-2</v>
      </c>
      <c r="S344" s="196">
        <v>3.1E-4</v>
      </c>
      <c r="T344" s="197">
        <f>S344*H344</f>
        <v>5.2700000000000004E-3</v>
      </c>
      <c r="U344" s="32"/>
      <c r="V344" s="32"/>
      <c r="W344" s="32"/>
      <c r="X344" s="32"/>
      <c r="Y344" s="32"/>
      <c r="Z344" s="32"/>
      <c r="AA344" s="32"/>
      <c r="AB344" s="32"/>
      <c r="AC344" s="32"/>
      <c r="AD344" s="32"/>
      <c r="AE344" s="32"/>
      <c r="AR344" s="198" t="s">
        <v>211</v>
      </c>
      <c r="AT344" s="198" t="s">
        <v>139</v>
      </c>
      <c r="AU344" s="198" t="s">
        <v>144</v>
      </c>
      <c r="AY344" s="15" t="s">
        <v>136</v>
      </c>
      <c r="BE344" s="199">
        <f>IF(N344="základní",J344,0)</f>
        <v>0</v>
      </c>
      <c r="BF344" s="199">
        <f>IF(N344="snížená",J344,0)</f>
        <v>0</v>
      </c>
      <c r="BG344" s="199">
        <f>IF(N344="zákl. přenesená",J344,0)</f>
        <v>0</v>
      </c>
      <c r="BH344" s="199">
        <f>IF(N344="sníž. přenesená",J344,0)</f>
        <v>0</v>
      </c>
      <c r="BI344" s="199">
        <f>IF(N344="nulová",J344,0)</f>
        <v>0</v>
      </c>
      <c r="BJ344" s="15" t="s">
        <v>144</v>
      </c>
      <c r="BK344" s="199">
        <f>ROUND(I344*H344,2)</f>
        <v>0</v>
      </c>
      <c r="BL344" s="15" t="s">
        <v>211</v>
      </c>
      <c r="BM344" s="198" t="s">
        <v>813</v>
      </c>
    </row>
    <row r="345" spans="1:65" s="2" customFormat="1" ht="39">
      <c r="A345" s="32"/>
      <c r="B345" s="33"/>
      <c r="C345" s="34"/>
      <c r="D345" s="200" t="s">
        <v>154</v>
      </c>
      <c r="E345" s="34"/>
      <c r="F345" s="201" t="s">
        <v>814</v>
      </c>
      <c r="G345" s="34"/>
      <c r="H345" s="34"/>
      <c r="I345" s="106"/>
      <c r="J345" s="34"/>
      <c r="K345" s="34"/>
      <c r="L345" s="37"/>
      <c r="M345" s="202"/>
      <c r="N345" s="203"/>
      <c r="O345" s="62"/>
      <c r="P345" s="62"/>
      <c r="Q345" s="62"/>
      <c r="R345" s="62"/>
      <c r="S345" s="62"/>
      <c r="T345" s="63"/>
      <c r="U345" s="32"/>
      <c r="V345" s="32"/>
      <c r="W345" s="32"/>
      <c r="X345" s="32"/>
      <c r="Y345" s="32"/>
      <c r="Z345" s="32"/>
      <c r="AA345" s="32"/>
      <c r="AB345" s="32"/>
      <c r="AC345" s="32"/>
      <c r="AD345" s="32"/>
      <c r="AE345" s="32"/>
      <c r="AT345" s="15" t="s">
        <v>154</v>
      </c>
      <c r="AU345" s="15" t="s">
        <v>144</v>
      </c>
    </row>
    <row r="346" spans="1:65" s="2" customFormat="1" ht="24" customHeight="1">
      <c r="A346" s="32"/>
      <c r="B346" s="33"/>
      <c r="C346" s="186" t="s">
        <v>815</v>
      </c>
      <c r="D346" s="186" t="s">
        <v>139</v>
      </c>
      <c r="E346" s="187" t="s">
        <v>816</v>
      </c>
      <c r="F346" s="188" t="s">
        <v>817</v>
      </c>
      <c r="G346" s="189" t="s">
        <v>142</v>
      </c>
      <c r="H346" s="190">
        <v>34</v>
      </c>
      <c r="I346" s="191"/>
      <c r="J346" s="192">
        <f>ROUND(I346*H346,2)</f>
        <v>0</v>
      </c>
      <c r="K346" s="193"/>
      <c r="L346" s="37"/>
      <c r="M346" s="194" t="s">
        <v>19</v>
      </c>
      <c r="N346" s="195" t="s">
        <v>45</v>
      </c>
      <c r="O346" s="62"/>
      <c r="P346" s="196">
        <f>O346*H346</f>
        <v>0</v>
      </c>
      <c r="Q346" s="196">
        <v>2.0000000000000001E-4</v>
      </c>
      <c r="R346" s="196">
        <f>Q346*H346</f>
        <v>6.8000000000000005E-3</v>
      </c>
      <c r="S346" s="196">
        <v>0</v>
      </c>
      <c r="T346" s="197">
        <f>S346*H346</f>
        <v>0</v>
      </c>
      <c r="U346" s="32"/>
      <c r="V346" s="32"/>
      <c r="W346" s="32"/>
      <c r="X346" s="32"/>
      <c r="Y346" s="32"/>
      <c r="Z346" s="32"/>
      <c r="AA346" s="32"/>
      <c r="AB346" s="32"/>
      <c r="AC346" s="32"/>
      <c r="AD346" s="32"/>
      <c r="AE346" s="32"/>
      <c r="AR346" s="198" t="s">
        <v>211</v>
      </c>
      <c r="AT346" s="198" t="s">
        <v>139</v>
      </c>
      <c r="AU346" s="198" t="s">
        <v>144</v>
      </c>
      <c r="AY346" s="15" t="s">
        <v>136</v>
      </c>
      <c r="BE346" s="199">
        <f>IF(N346="základní",J346,0)</f>
        <v>0</v>
      </c>
      <c r="BF346" s="199">
        <f>IF(N346="snížená",J346,0)</f>
        <v>0</v>
      </c>
      <c r="BG346" s="199">
        <f>IF(N346="zákl. přenesená",J346,0)</f>
        <v>0</v>
      </c>
      <c r="BH346" s="199">
        <f>IF(N346="sníž. přenesená",J346,0)</f>
        <v>0</v>
      </c>
      <c r="BI346" s="199">
        <f>IF(N346="nulová",J346,0)</f>
        <v>0</v>
      </c>
      <c r="BJ346" s="15" t="s">
        <v>144</v>
      </c>
      <c r="BK346" s="199">
        <f>ROUND(I346*H346,2)</f>
        <v>0</v>
      </c>
      <c r="BL346" s="15" t="s">
        <v>211</v>
      </c>
      <c r="BM346" s="198" t="s">
        <v>818</v>
      </c>
    </row>
    <row r="347" spans="1:65" s="2" customFormat="1" ht="36" customHeight="1">
      <c r="A347" s="32"/>
      <c r="B347" s="33"/>
      <c r="C347" s="186" t="s">
        <v>819</v>
      </c>
      <c r="D347" s="186" t="s">
        <v>139</v>
      </c>
      <c r="E347" s="187" t="s">
        <v>820</v>
      </c>
      <c r="F347" s="188" t="s">
        <v>821</v>
      </c>
      <c r="G347" s="189" t="s">
        <v>142</v>
      </c>
      <c r="H347" s="190">
        <v>17</v>
      </c>
      <c r="I347" s="191"/>
      <c r="J347" s="192">
        <f>ROUND(I347*H347,2)</f>
        <v>0</v>
      </c>
      <c r="K347" s="193"/>
      <c r="L347" s="37"/>
      <c r="M347" s="215" t="s">
        <v>19</v>
      </c>
      <c r="N347" s="216" t="s">
        <v>45</v>
      </c>
      <c r="O347" s="217"/>
      <c r="P347" s="218">
        <f>O347*H347</f>
        <v>0</v>
      </c>
      <c r="Q347" s="218">
        <v>2.5999999999999998E-4</v>
      </c>
      <c r="R347" s="218">
        <f>Q347*H347</f>
        <v>4.4199999999999995E-3</v>
      </c>
      <c r="S347" s="218">
        <v>0</v>
      </c>
      <c r="T347" s="219">
        <f>S347*H347</f>
        <v>0</v>
      </c>
      <c r="U347" s="32"/>
      <c r="V347" s="32"/>
      <c r="W347" s="32"/>
      <c r="X347" s="32"/>
      <c r="Y347" s="32"/>
      <c r="Z347" s="32"/>
      <c r="AA347" s="32"/>
      <c r="AB347" s="32"/>
      <c r="AC347" s="32"/>
      <c r="AD347" s="32"/>
      <c r="AE347" s="32"/>
      <c r="AR347" s="198" t="s">
        <v>211</v>
      </c>
      <c r="AT347" s="198" t="s">
        <v>139</v>
      </c>
      <c r="AU347" s="198" t="s">
        <v>144</v>
      </c>
      <c r="AY347" s="15" t="s">
        <v>136</v>
      </c>
      <c r="BE347" s="199">
        <f>IF(N347="základní",J347,0)</f>
        <v>0</v>
      </c>
      <c r="BF347" s="199">
        <f>IF(N347="snížená",J347,0)</f>
        <v>0</v>
      </c>
      <c r="BG347" s="199">
        <f>IF(N347="zákl. přenesená",J347,0)</f>
        <v>0</v>
      </c>
      <c r="BH347" s="199">
        <f>IF(N347="sníž. přenesená",J347,0)</f>
        <v>0</v>
      </c>
      <c r="BI347" s="199">
        <f>IF(N347="nulová",J347,0)</f>
        <v>0</v>
      </c>
      <c r="BJ347" s="15" t="s">
        <v>144</v>
      </c>
      <c r="BK347" s="199">
        <f>ROUND(I347*H347,2)</f>
        <v>0</v>
      </c>
      <c r="BL347" s="15" t="s">
        <v>211</v>
      </c>
      <c r="BM347" s="198" t="s">
        <v>822</v>
      </c>
    </row>
    <row r="348" spans="1:65" s="2" customFormat="1" ht="6.95" customHeight="1">
      <c r="A348" s="32"/>
      <c r="B348" s="45"/>
      <c r="C348" s="46"/>
      <c r="D348" s="46"/>
      <c r="E348" s="46"/>
      <c r="F348" s="46"/>
      <c r="G348" s="46"/>
      <c r="H348" s="46"/>
      <c r="I348" s="134"/>
      <c r="J348" s="46"/>
      <c r="K348" s="46"/>
      <c r="L348" s="37"/>
      <c r="M348" s="32"/>
      <c r="O348" s="32"/>
      <c r="P348" s="32"/>
      <c r="Q348" s="32"/>
      <c r="R348" s="32"/>
      <c r="S348" s="32"/>
      <c r="T348" s="32"/>
      <c r="U348" s="32"/>
      <c r="V348" s="32"/>
      <c r="W348" s="32"/>
      <c r="X348" s="32"/>
      <c r="Y348" s="32"/>
      <c r="Z348" s="32"/>
      <c r="AA348" s="32"/>
      <c r="AB348" s="32"/>
      <c r="AC348" s="32"/>
      <c r="AD348" s="32"/>
      <c r="AE348" s="32"/>
    </row>
  </sheetData>
  <sheetProtection algorithmName="SHA-512" hashValue="OjUVwahMu98CE8C8x+XRF2T1Er4lmTO2wQ1MCN/QChrNctcdaNdKKQwPHl97/asytuyAX7sdiaES/ahKpZYQGw==" saltValue="4XBJEwfpEXAcdyRyLwI/P0+vPfWc0N1k/81zGU1L1TWCB6MWmtn2AYhdd3QOuz9mj8mYHcBN4aTOYXHwiWJF9Q==" spinCount="100000" sheet="1" objects="1" scenarios="1" formatColumns="0" formatRows="0" autoFilter="0"/>
  <autoFilter ref="C100:K347"/>
  <mergeCells count="9">
    <mergeCell ref="E50:H50"/>
    <mergeCell ref="E91:H91"/>
    <mergeCell ref="E93:H9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1"/>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325"/>
      <c r="M2" s="325"/>
      <c r="N2" s="325"/>
      <c r="O2" s="325"/>
      <c r="P2" s="325"/>
      <c r="Q2" s="325"/>
      <c r="R2" s="325"/>
      <c r="S2" s="325"/>
      <c r="T2" s="325"/>
      <c r="U2" s="325"/>
      <c r="V2" s="325"/>
      <c r="AT2" s="15" t="s">
        <v>88</v>
      </c>
    </row>
    <row r="3" spans="1:46" s="1" customFormat="1" ht="6.95" customHeight="1">
      <c r="B3" s="100"/>
      <c r="C3" s="101"/>
      <c r="D3" s="101"/>
      <c r="E3" s="101"/>
      <c r="F3" s="101"/>
      <c r="G3" s="101"/>
      <c r="H3" s="101"/>
      <c r="I3" s="102"/>
      <c r="J3" s="101"/>
      <c r="K3" s="101"/>
      <c r="L3" s="18"/>
      <c r="AT3" s="15" t="s">
        <v>81</v>
      </c>
    </row>
    <row r="4" spans="1:46" s="1" customFormat="1" ht="24.95" customHeight="1">
      <c r="B4" s="18"/>
      <c r="D4" s="103" t="s">
        <v>92</v>
      </c>
      <c r="I4" s="99"/>
      <c r="L4" s="18"/>
      <c r="M4" s="104" t="s">
        <v>10</v>
      </c>
      <c r="AT4" s="15" t="s">
        <v>4</v>
      </c>
    </row>
    <row r="5" spans="1:46" s="1" customFormat="1" ht="6.95" customHeight="1">
      <c r="B5" s="18"/>
      <c r="I5" s="99"/>
      <c r="L5" s="18"/>
    </row>
    <row r="6" spans="1:46" s="1" customFormat="1" ht="12" customHeight="1">
      <c r="B6" s="18"/>
      <c r="D6" s="105" t="s">
        <v>16</v>
      </c>
      <c r="I6" s="99"/>
      <c r="L6" s="18"/>
    </row>
    <row r="7" spans="1:46" s="1" customFormat="1" ht="16.5" customHeight="1">
      <c r="B7" s="18"/>
      <c r="E7" s="341" t="str">
        <f>'Rekapitulace stavby'!K6</f>
        <v>Nad Sokolovnou 616 - stavební úpravy koupelen</v>
      </c>
      <c r="F7" s="342"/>
      <c r="G7" s="342"/>
      <c r="H7" s="342"/>
      <c r="I7" s="99"/>
      <c r="L7" s="18"/>
    </row>
    <row r="8" spans="1:46" s="2" customFormat="1" ht="12" customHeight="1">
      <c r="A8" s="32"/>
      <c r="B8" s="37"/>
      <c r="C8" s="32"/>
      <c r="D8" s="105" t="s">
        <v>93</v>
      </c>
      <c r="E8" s="32"/>
      <c r="F8" s="32"/>
      <c r="G8" s="32"/>
      <c r="H8" s="32"/>
      <c r="I8" s="106"/>
      <c r="J8" s="32"/>
      <c r="K8" s="32"/>
      <c r="L8" s="107"/>
      <c r="S8" s="32"/>
      <c r="T8" s="32"/>
      <c r="U8" s="32"/>
      <c r="V8" s="32"/>
      <c r="W8" s="32"/>
      <c r="X8" s="32"/>
      <c r="Y8" s="32"/>
      <c r="Z8" s="32"/>
      <c r="AA8" s="32"/>
      <c r="AB8" s="32"/>
      <c r="AC8" s="32"/>
      <c r="AD8" s="32"/>
      <c r="AE8" s="32"/>
    </row>
    <row r="9" spans="1:46" s="2" customFormat="1" ht="16.5" customHeight="1">
      <c r="A9" s="32"/>
      <c r="B9" s="37"/>
      <c r="C9" s="32"/>
      <c r="D9" s="32"/>
      <c r="E9" s="343" t="s">
        <v>1009</v>
      </c>
      <c r="F9" s="344"/>
      <c r="G9" s="344"/>
      <c r="H9" s="344"/>
      <c r="I9" s="106"/>
      <c r="J9" s="32"/>
      <c r="K9" s="32"/>
      <c r="L9" s="107"/>
      <c r="S9" s="32"/>
      <c r="T9" s="32"/>
      <c r="U9" s="32"/>
      <c r="V9" s="32"/>
      <c r="W9" s="32"/>
      <c r="X9" s="32"/>
      <c r="Y9" s="32"/>
      <c r="Z9" s="32"/>
      <c r="AA9" s="32"/>
      <c r="AB9" s="32"/>
      <c r="AC9" s="32"/>
      <c r="AD9" s="32"/>
      <c r="AE9" s="32"/>
    </row>
    <row r="10" spans="1:46" s="2" customFormat="1">
      <c r="A10" s="32"/>
      <c r="B10" s="37"/>
      <c r="C10" s="32"/>
      <c r="D10" s="32"/>
      <c r="E10" s="32"/>
      <c r="F10" s="32"/>
      <c r="G10" s="32"/>
      <c r="H10" s="32"/>
      <c r="I10" s="106"/>
      <c r="J10" s="32"/>
      <c r="K10" s="32"/>
      <c r="L10" s="107"/>
      <c r="S10" s="32"/>
      <c r="T10" s="32"/>
      <c r="U10" s="32"/>
      <c r="V10" s="32"/>
      <c r="W10" s="32"/>
      <c r="X10" s="32"/>
      <c r="Y10" s="32"/>
      <c r="Z10" s="32"/>
      <c r="AA10" s="32"/>
      <c r="AB10" s="32"/>
      <c r="AC10" s="32"/>
      <c r="AD10" s="32"/>
      <c r="AE10" s="32"/>
    </row>
    <row r="11" spans="1:46" s="2" customFormat="1" ht="12" customHeight="1">
      <c r="A11" s="32"/>
      <c r="B11" s="37"/>
      <c r="C11" s="32"/>
      <c r="D11" s="105" t="s">
        <v>18</v>
      </c>
      <c r="E11" s="32"/>
      <c r="F11" s="108" t="s">
        <v>19</v>
      </c>
      <c r="G11" s="32"/>
      <c r="H11" s="32"/>
      <c r="I11" s="109" t="s">
        <v>20</v>
      </c>
      <c r="J11" s="108" t="s">
        <v>19</v>
      </c>
      <c r="K11" s="32"/>
      <c r="L11" s="107"/>
      <c r="S11" s="32"/>
      <c r="T11" s="32"/>
      <c r="U11" s="32"/>
      <c r="V11" s="32"/>
      <c r="W11" s="32"/>
      <c r="X11" s="32"/>
      <c r="Y11" s="32"/>
      <c r="Z11" s="32"/>
      <c r="AA11" s="32"/>
      <c r="AB11" s="32"/>
      <c r="AC11" s="32"/>
      <c r="AD11" s="32"/>
      <c r="AE11" s="32"/>
    </row>
    <row r="12" spans="1:46" s="2" customFormat="1" ht="12" customHeight="1">
      <c r="A12" s="32"/>
      <c r="B12" s="37"/>
      <c r="C12" s="32"/>
      <c r="D12" s="105" t="s">
        <v>21</v>
      </c>
      <c r="E12" s="32"/>
      <c r="F12" s="108" t="s">
        <v>22</v>
      </c>
      <c r="G12" s="32"/>
      <c r="H12" s="32"/>
      <c r="I12" s="109" t="s">
        <v>23</v>
      </c>
      <c r="J12" s="110">
        <f>'Rekapitulace stavby'!AN8</f>
        <v>43714</v>
      </c>
      <c r="K12" s="32"/>
      <c r="L12" s="107"/>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106"/>
      <c r="J13" s="32"/>
      <c r="K13" s="32"/>
      <c r="L13" s="107"/>
      <c r="S13" s="32"/>
      <c r="T13" s="32"/>
      <c r="U13" s="32"/>
      <c r="V13" s="32"/>
      <c r="W13" s="32"/>
      <c r="X13" s="32"/>
      <c r="Y13" s="32"/>
      <c r="Z13" s="32"/>
      <c r="AA13" s="32"/>
      <c r="AB13" s="32"/>
      <c r="AC13" s="32"/>
      <c r="AD13" s="32"/>
      <c r="AE13" s="32"/>
    </row>
    <row r="14" spans="1:46" s="2" customFormat="1" ht="12" customHeight="1">
      <c r="A14" s="32"/>
      <c r="B14" s="37"/>
      <c r="C14" s="32"/>
      <c r="D14" s="105" t="s">
        <v>24</v>
      </c>
      <c r="E14" s="32"/>
      <c r="F14" s="32"/>
      <c r="G14" s="32"/>
      <c r="H14" s="32"/>
      <c r="I14" s="109" t="s">
        <v>25</v>
      </c>
      <c r="J14" s="108" t="s">
        <v>26</v>
      </c>
      <c r="K14" s="32"/>
      <c r="L14" s="107"/>
      <c r="S14" s="32"/>
      <c r="T14" s="32"/>
      <c r="U14" s="32"/>
      <c r="V14" s="32"/>
      <c r="W14" s="32"/>
      <c r="X14" s="32"/>
      <c r="Y14" s="32"/>
      <c r="Z14" s="32"/>
      <c r="AA14" s="32"/>
      <c r="AB14" s="32"/>
      <c r="AC14" s="32"/>
      <c r="AD14" s="32"/>
      <c r="AE14" s="32"/>
    </row>
    <row r="15" spans="1:46" s="2" customFormat="1" ht="18" customHeight="1">
      <c r="A15" s="32"/>
      <c r="B15" s="37"/>
      <c r="C15" s="32"/>
      <c r="D15" s="32"/>
      <c r="E15" s="108" t="s">
        <v>27</v>
      </c>
      <c r="F15" s="32"/>
      <c r="G15" s="32"/>
      <c r="H15" s="32"/>
      <c r="I15" s="109" t="s">
        <v>28</v>
      </c>
      <c r="J15" s="108" t="s">
        <v>19</v>
      </c>
      <c r="K15" s="32"/>
      <c r="L15" s="107"/>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106"/>
      <c r="J16" s="32"/>
      <c r="K16" s="32"/>
      <c r="L16" s="107"/>
      <c r="S16" s="32"/>
      <c r="T16" s="32"/>
      <c r="U16" s="32"/>
      <c r="V16" s="32"/>
      <c r="W16" s="32"/>
      <c r="X16" s="32"/>
      <c r="Y16" s="32"/>
      <c r="Z16" s="32"/>
      <c r="AA16" s="32"/>
      <c r="AB16" s="32"/>
      <c r="AC16" s="32"/>
      <c r="AD16" s="32"/>
      <c r="AE16" s="32"/>
    </row>
    <row r="17" spans="1:31" s="2" customFormat="1" ht="12" customHeight="1">
      <c r="A17" s="32"/>
      <c r="B17" s="37"/>
      <c r="C17" s="32"/>
      <c r="D17" s="105" t="s">
        <v>29</v>
      </c>
      <c r="E17" s="32"/>
      <c r="F17" s="32"/>
      <c r="G17" s="32"/>
      <c r="H17" s="32"/>
      <c r="I17" s="109" t="s">
        <v>25</v>
      </c>
      <c r="J17" s="28" t="str">
        <f>'Rekapitulace stavby'!AN13</f>
        <v>Vyplň údaj</v>
      </c>
      <c r="K17" s="32"/>
      <c r="L17" s="107"/>
      <c r="S17" s="32"/>
      <c r="T17" s="32"/>
      <c r="U17" s="32"/>
      <c r="V17" s="32"/>
      <c r="W17" s="32"/>
      <c r="X17" s="32"/>
      <c r="Y17" s="32"/>
      <c r="Z17" s="32"/>
      <c r="AA17" s="32"/>
      <c r="AB17" s="32"/>
      <c r="AC17" s="32"/>
      <c r="AD17" s="32"/>
      <c r="AE17" s="32"/>
    </row>
    <row r="18" spans="1:31" s="2" customFormat="1" ht="18" customHeight="1">
      <c r="A18" s="32"/>
      <c r="B18" s="37"/>
      <c r="C18" s="32"/>
      <c r="D18" s="32"/>
      <c r="E18" s="345" t="str">
        <f>'Rekapitulace stavby'!E14</f>
        <v>Vyplň údaj</v>
      </c>
      <c r="F18" s="346"/>
      <c r="G18" s="346"/>
      <c r="H18" s="346"/>
      <c r="I18" s="109" t="s">
        <v>28</v>
      </c>
      <c r="J18" s="28" t="str">
        <f>'Rekapitulace stavby'!AN14</f>
        <v>Vyplň údaj</v>
      </c>
      <c r="K18" s="32"/>
      <c r="L18" s="107"/>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106"/>
      <c r="J19" s="32"/>
      <c r="K19" s="32"/>
      <c r="L19" s="107"/>
      <c r="S19" s="32"/>
      <c r="T19" s="32"/>
      <c r="U19" s="32"/>
      <c r="V19" s="32"/>
      <c r="W19" s="32"/>
      <c r="X19" s="32"/>
      <c r="Y19" s="32"/>
      <c r="Z19" s="32"/>
      <c r="AA19" s="32"/>
      <c r="AB19" s="32"/>
      <c r="AC19" s="32"/>
      <c r="AD19" s="32"/>
      <c r="AE19" s="32"/>
    </row>
    <row r="20" spans="1:31" s="2" customFormat="1" ht="12" customHeight="1">
      <c r="A20" s="32"/>
      <c r="B20" s="37"/>
      <c r="C20" s="32"/>
      <c r="D20" s="105" t="s">
        <v>31</v>
      </c>
      <c r="E20" s="32"/>
      <c r="F20" s="32"/>
      <c r="G20" s="32"/>
      <c r="H20" s="32"/>
      <c r="I20" s="109" t="s">
        <v>25</v>
      </c>
      <c r="J20" s="108" t="str">
        <f>IF('Rekapitulace stavby'!AN16="","",'Rekapitulace stavby'!AN16)</f>
        <v/>
      </c>
      <c r="K20" s="32"/>
      <c r="L20" s="107"/>
      <c r="S20" s="32"/>
      <c r="T20" s="32"/>
      <c r="U20" s="32"/>
      <c r="V20" s="32"/>
      <c r="W20" s="32"/>
      <c r="X20" s="32"/>
      <c r="Y20" s="32"/>
      <c r="Z20" s="32"/>
      <c r="AA20" s="32"/>
      <c r="AB20" s="32"/>
      <c r="AC20" s="32"/>
      <c r="AD20" s="32"/>
      <c r="AE20" s="32"/>
    </row>
    <row r="21" spans="1:31" s="2" customFormat="1" ht="18" customHeight="1">
      <c r="A21" s="32"/>
      <c r="B21" s="37"/>
      <c r="C21" s="32"/>
      <c r="D21" s="32"/>
      <c r="E21" s="108" t="str">
        <f>IF('Rekapitulace stavby'!E17="","",'Rekapitulace stavby'!E17)</f>
        <v xml:space="preserve"> </v>
      </c>
      <c r="F21" s="32"/>
      <c r="G21" s="32"/>
      <c r="H21" s="32"/>
      <c r="I21" s="109" t="s">
        <v>28</v>
      </c>
      <c r="J21" s="108" t="str">
        <f>IF('Rekapitulace stavby'!AN17="","",'Rekapitulace stavby'!AN17)</f>
        <v/>
      </c>
      <c r="K21" s="32"/>
      <c r="L21" s="107"/>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106"/>
      <c r="J22" s="32"/>
      <c r="K22" s="32"/>
      <c r="L22" s="107"/>
      <c r="S22" s="32"/>
      <c r="T22" s="32"/>
      <c r="U22" s="32"/>
      <c r="V22" s="32"/>
      <c r="W22" s="32"/>
      <c r="X22" s="32"/>
      <c r="Y22" s="32"/>
      <c r="Z22" s="32"/>
      <c r="AA22" s="32"/>
      <c r="AB22" s="32"/>
      <c r="AC22" s="32"/>
      <c r="AD22" s="32"/>
      <c r="AE22" s="32"/>
    </row>
    <row r="23" spans="1:31" s="2" customFormat="1" ht="12" customHeight="1">
      <c r="A23" s="32"/>
      <c r="B23" s="37"/>
      <c r="C23" s="32"/>
      <c r="D23" s="105" t="s">
        <v>34</v>
      </c>
      <c r="E23" s="32"/>
      <c r="F23" s="32"/>
      <c r="G23" s="32"/>
      <c r="H23" s="32"/>
      <c r="I23" s="109" t="s">
        <v>25</v>
      </c>
      <c r="J23" s="108" t="s">
        <v>35</v>
      </c>
      <c r="K23" s="32"/>
      <c r="L23" s="107"/>
      <c r="S23" s="32"/>
      <c r="T23" s="32"/>
      <c r="U23" s="32"/>
      <c r="V23" s="32"/>
      <c r="W23" s="32"/>
      <c r="X23" s="32"/>
      <c r="Y23" s="32"/>
      <c r="Z23" s="32"/>
      <c r="AA23" s="32"/>
      <c r="AB23" s="32"/>
      <c r="AC23" s="32"/>
      <c r="AD23" s="32"/>
      <c r="AE23" s="32"/>
    </row>
    <row r="24" spans="1:31" s="2" customFormat="1" ht="18" customHeight="1">
      <c r="A24" s="32"/>
      <c r="B24" s="37"/>
      <c r="C24" s="32"/>
      <c r="D24" s="32"/>
      <c r="E24" s="108" t="s">
        <v>36</v>
      </c>
      <c r="F24" s="32"/>
      <c r="G24" s="32"/>
      <c r="H24" s="32"/>
      <c r="I24" s="109" t="s">
        <v>28</v>
      </c>
      <c r="J24" s="108" t="s">
        <v>19</v>
      </c>
      <c r="K24" s="32"/>
      <c r="L24" s="107"/>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106"/>
      <c r="J25" s="32"/>
      <c r="K25" s="32"/>
      <c r="L25" s="107"/>
      <c r="S25" s="32"/>
      <c r="T25" s="32"/>
      <c r="U25" s="32"/>
      <c r="V25" s="32"/>
      <c r="W25" s="32"/>
      <c r="X25" s="32"/>
      <c r="Y25" s="32"/>
      <c r="Z25" s="32"/>
      <c r="AA25" s="32"/>
      <c r="AB25" s="32"/>
      <c r="AC25" s="32"/>
      <c r="AD25" s="32"/>
      <c r="AE25" s="32"/>
    </row>
    <row r="26" spans="1:31" s="2" customFormat="1" ht="12" customHeight="1">
      <c r="A26" s="32"/>
      <c r="B26" s="37"/>
      <c r="C26" s="32"/>
      <c r="D26" s="105" t="s">
        <v>37</v>
      </c>
      <c r="E26" s="32"/>
      <c r="F26" s="32"/>
      <c r="G26" s="32"/>
      <c r="H26" s="32"/>
      <c r="I26" s="106"/>
      <c r="J26" s="32"/>
      <c r="K26" s="32"/>
      <c r="L26" s="107"/>
      <c r="S26" s="32"/>
      <c r="T26" s="32"/>
      <c r="U26" s="32"/>
      <c r="V26" s="32"/>
      <c r="W26" s="32"/>
      <c r="X26" s="32"/>
      <c r="Y26" s="32"/>
      <c r="Z26" s="32"/>
      <c r="AA26" s="32"/>
      <c r="AB26" s="32"/>
      <c r="AC26" s="32"/>
      <c r="AD26" s="32"/>
      <c r="AE26" s="32"/>
    </row>
    <row r="27" spans="1:31" s="8" customFormat="1" ht="89.25" customHeight="1">
      <c r="A27" s="111"/>
      <c r="B27" s="112"/>
      <c r="C27" s="111"/>
      <c r="D27" s="111"/>
      <c r="E27" s="347" t="s">
        <v>38</v>
      </c>
      <c r="F27" s="347"/>
      <c r="G27" s="347"/>
      <c r="H27" s="347"/>
      <c r="I27" s="113"/>
      <c r="J27" s="111"/>
      <c r="K27" s="111"/>
      <c r="L27" s="114"/>
      <c r="S27" s="111"/>
      <c r="T27" s="111"/>
      <c r="U27" s="111"/>
      <c r="V27" s="111"/>
      <c r="W27" s="111"/>
      <c r="X27" s="111"/>
      <c r="Y27" s="111"/>
      <c r="Z27" s="111"/>
      <c r="AA27" s="111"/>
      <c r="AB27" s="111"/>
      <c r="AC27" s="111"/>
      <c r="AD27" s="111"/>
      <c r="AE27" s="111"/>
    </row>
    <row r="28" spans="1:31" s="2" customFormat="1" ht="6.95" customHeight="1">
      <c r="A28" s="32"/>
      <c r="B28" s="37"/>
      <c r="C28" s="32"/>
      <c r="D28" s="32"/>
      <c r="E28" s="32"/>
      <c r="F28" s="32"/>
      <c r="G28" s="32"/>
      <c r="H28" s="32"/>
      <c r="I28" s="106"/>
      <c r="J28" s="32"/>
      <c r="K28" s="32"/>
      <c r="L28" s="107"/>
      <c r="S28" s="32"/>
      <c r="T28" s="32"/>
      <c r="U28" s="32"/>
      <c r="V28" s="32"/>
      <c r="W28" s="32"/>
      <c r="X28" s="32"/>
      <c r="Y28" s="32"/>
      <c r="Z28" s="32"/>
      <c r="AA28" s="32"/>
      <c r="AB28" s="32"/>
      <c r="AC28" s="32"/>
      <c r="AD28" s="32"/>
      <c r="AE28" s="32"/>
    </row>
    <row r="29" spans="1:31" s="2" customFormat="1" ht="6.95" customHeight="1">
      <c r="A29" s="32"/>
      <c r="B29" s="37"/>
      <c r="C29" s="32"/>
      <c r="D29" s="115"/>
      <c r="E29" s="115"/>
      <c r="F29" s="115"/>
      <c r="G29" s="115"/>
      <c r="H29" s="115"/>
      <c r="I29" s="116"/>
      <c r="J29" s="115"/>
      <c r="K29" s="115"/>
      <c r="L29" s="107"/>
      <c r="S29" s="32"/>
      <c r="T29" s="32"/>
      <c r="U29" s="32"/>
      <c r="V29" s="32"/>
      <c r="W29" s="32"/>
      <c r="X29" s="32"/>
      <c r="Y29" s="32"/>
      <c r="Z29" s="32"/>
      <c r="AA29" s="32"/>
      <c r="AB29" s="32"/>
      <c r="AC29" s="32"/>
      <c r="AD29" s="32"/>
      <c r="AE29" s="32"/>
    </row>
    <row r="30" spans="1:31" s="2" customFormat="1" ht="25.35" customHeight="1">
      <c r="A30" s="32"/>
      <c r="B30" s="37"/>
      <c r="C30" s="32"/>
      <c r="D30" s="117" t="s">
        <v>39</v>
      </c>
      <c r="E30" s="32"/>
      <c r="F30" s="32"/>
      <c r="G30" s="32"/>
      <c r="H30" s="32"/>
      <c r="I30" s="106"/>
      <c r="J30" s="118">
        <f>ROUND(J101, 2)</f>
        <v>0</v>
      </c>
      <c r="K30" s="32"/>
      <c r="L30" s="107"/>
      <c r="S30" s="32"/>
      <c r="T30" s="32"/>
      <c r="U30" s="32"/>
      <c r="V30" s="32"/>
      <c r="W30" s="32"/>
      <c r="X30" s="32"/>
      <c r="Y30" s="32"/>
      <c r="Z30" s="32"/>
      <c r="AA30" s="32"/>
      <c r="AB30" s="32"/>
      <c r="AC30" s="32"/>
      <c r="AD30" s="32"/>
      <c r="AE30" s="32"/>
    </row>
    <row r="31" spans="1:31" s="2" customFormat="1" ht="6.95" customHeight="1">
      <c r="A31" s="32"/>
      <c r="B31" s="37"/>
      <c r="C31" s="32"/>
      <c r="D31" s="115"/>
      <c r="E31" s="115"/>
      <c r="F31" s="115"/>
      <c r="G31" s="115"/>
      <c r="H31" s="115"/>
      <c r="I31" s="116"/>
      <c r="J31" s="115"/>
      <c r="K31" s="115"/>
      <c r="L31" s="107"/>
      <c r="S31" s="32"/>
      <c r="T31" s="32"/>
      <c r="U31" s="32"/>
      <c r="V31" s="32"/>
      <c r="W31" s="32"/>
      <c r="X31" s="32"/>
      <c r="Y31" s="32"/>
      <c r="Z31" s="32"/>
      <c r="AA31" s="32"/>
      <c r="AB31" s="32"/>
      <c r="AC31" s="32"/>
      <c r="AD31" s="32"/>
      <c r="AE31" s="32"/>
    </row>
    <row r="32" spans="1:31" s="2" customFormat="1" ht="14.45" customHeight="1">
      <c r="A32" s="32"/>
      <c r="B32" s="37"/>
      <c r="C32" s="32"/>
      <c r="D32" s="32"/>
      <c r="E32" s="32"/>
      <c r="F32" s="119" t="s">
        <v>41</v>
      </c>
      <c r="G32" s="32"/>
      <c r="H32" s="32"/>
      <c r="I32" s="120" t="s">
        <v>40</v>
      </c>
      <c r="J32" s="119" t="s">
        <v>42</v>
      </c>
      <c r="K32" s="32"/>
      <c r="L32" s="107"/>
      <c r="S32" s="32"/>
      <c r="T32" s="32"/>
      <c r="U32" s="32"/>
      <c r="V32" s="32"/>
      <c r="W32" s="32"/>
      <c r="X32" s="32"/>
      <c r="Y32" s="32"/>
      <c r="Z32" s="32"/>
      <c r="AA32" s="32"/>
      <c r="AB32" s="32"/>
      <c r="AC32" s="32"/>
      <c r="AD32" s="32"/>
      <c r="AE32" s="32"/>
    </row>
    <row r="33" spans="1:31" s="2" customFormat="1" ht="14.45" customHeight="1">
      <c r="A33" s="32"/>
      <c r="B33" s="37"/>
      <c r="C33" s="32"/>
      <c r="D33" s="121" t="s">
        <v>43</v>
      </c>
      <c r="E33" s="105" t="s">
        <v>44</v>
      </c>
      <c r="F33" s="122">
        <f>ROUND((SUM(BE101:BE350)),  2)</f>
        <v>0</v>
      </c>
      <c r="G33" s="32"/>
      <c r="H33" s="32"/>
      <c r="I33" s="123">
        <v>0.21</v>
      </c>
      <c r="J33" s="122">
        <f>ROUND(((SUM(BE101:BE350))*I33),  2)</f>
        <v>0</v>
      </c>
      <c r="K33" s="32"/>
      <c r="L33" s="107"/>
      <c r="S33" s="32"/>
      <c r="T33" s="32"/>
      <c r="U33" s="32"/>
      <c r="V33" s="32"/>
      <c r="W33" s="32"/>
      <c r="X33" s="32"/>
      <c r="Y33" s="32"/>
      <c r="Z33" s="32"/>
      <c r="AA33" s="32"/>
      <c r="AB33" s="32"/>
      <c r="AC33" s="32"/>
      <c r="AD33" s="32"/>
      <c r="AE33" s="32"/>
    </row>
    <row r="34" spans="1:31" s="2" customFormat="1" ht="14.45" customHeight="1">
      <c r="A34" s="32"/>
      <c r="B34" s="37"/>
      <c r="C34" s="32"/>
      <c r="D34" s="32"/>
      <c r="E34" s="105" t="s">
        <v>45</v>
      </c>
      <c r="F34" s="122">
        <f>ROUND((SUM(BF101:BF350)),  2)</f>
        <v>0</v>
      </c>
      <c r="G34" s="32"/>
      <c r="H34" s="32"/>
      <c r="I34" s="123">
        <v>0.15</v>
      </c>
      <c r="J34" s="122">
        <f>ROUND(((SUM(BF101:BF350))*I34),  2)</f>
        <v>0</v>
      </c>
      <c r="K34" s="32"/>
      <c r="L34" s="107"/>
      <c r="S34" s="32"/>
      <c r="T34" s="32"/>
      <c r="U34" s="32"/>
      <c r="V34" s="32"/>
      <c r="W34" s="32"/>
      <c r="X34" s="32"/>
      <c r="Y34" s="32"/>
      <c r="Z34" s="32"/>
      <c r="AA34" s="32"/>
      <c r="AB34" s="32"/>
      <c r="AC34" s="32"/>
      <c r="AD34" s="32"/>
      <c r="AE34" s="32"/>
    </row>
    <row r="35" spans="1:31" s="2" customFormat="1" ht="14.45" hidden="1" customHeight="1">
      <c r="A35" s="32"/>
      <c r="B35" s="37"/>
      <c r="C35" s="32"/>
      <c r="D35" s="32"/>
      <c r="E35" s="105" t="s">
        <v>46</v>
      </c>
      <c r="F35" s="122">
        <f>ROUND((SUM(BG101:BG350)),  2)</f>
        <v>0</v>
      </c>
      <c r="G35" s="32"/>
      <c r="H35" s="32"/>
      <c r="I35" s="123">
        <v>0.21</v>
      </c>
      <c r="J35" s="122">
        <f>0</f>
        <v>0</v>
      </c>
      <c r="K35" s="32"/>
      <c r="L35" s="107"/>
      <c r="S35" s="32"/>
      <c r="T35" s="32"/>
      <c r="U35" s="32"/>
      <c r="V35" s="32"/>
      <c r="W35" s="32"/>
      <c r="X35" s="32"/>
      <c r="Y35" s="32"/>
      <c r="Z35" s="32"/>
      <c r="AA35" s="32"/>
      <c r="AB35" s="32"/>
      <c r="AC35" s="32"/>
      <c r="AD35" s="32"/>
      <c r="AE35" s="32"/>
    </row>
    <row r="36" spans="1:31" s="2" customFormat="1" ht="14.45" hidden="1" customHeight="1">
      <c r="A36" s="32"/>
      <c r="B36" s="37"/>
      <c r="C36" s="32"/>
      <c r="D36" s="32"/>
      <c r="E36" s="105" t="s">
        <v>47</v>
      </c>
      <c r="F36" s="122">
        <f>ROUND((SUM(BH101:BH350)),  2)</f>
        <v>0</v>
      </c>
      <c r="G36" s="32"/>
      <c r="H36" s="32"/>
      <c r="I36" s="123">
        <v>0.15</v>
      </c>
      <c r="J36" s="122">
        <f>0</f>
        <v>0</v>
      </c>
      <c r="K36" s="32"/>
      <c r="L36" s="107"/>
      <c r="S36" s="32"/>
      <c r="T36" s="32"/>
      <c r="U36" s="32"/>
      <c r="V36" s="32"/>
      <c r="W36" s="32"/>
      <c r="X36" s="32"/>
      <c r="Y36" s="32"/>
      <c r="Z36" s="32"/>
      <c r="AA36" s="32"/>
      <c r="AB36" s="32"/>
      <c r="AC36" s="32"/>
      <c r="AD36" s="32"/>
      <c r="AE36" s="32"/>
    </row>
    <row r="37" spans="1:31" s="2" customFormat="1" ht="14.45" hidden="1" customHeight="1">
      <c r="A37" s="32"/>
      <c r="B37" s="37"/>
      <c r="C37" s="32"/>
      <c r="D37" s="32"/>
      <c r="E37" s="105" t="s">
        <v>48</v>
      </c>
      <c r="F37" s="122">
        <f>ROUND((SUM(BI101:BI350)),  2)</f>
        <v>0</v>
      </c>
      <c r="G37" s="32"/>
      <c r="H37" s="32"/>
      <c r="I37" s="123">
        <v>0</v>
      </c>
      <c r="J37" s="122">
        <f>0</f>
        <v>0</v>
      </c>
      <c r="K37" s="32"/>
      <c r="L37" s="107"/>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106"/>
      <c r="J38" s="32"/>
      <c r="K38" s="32"/>
      <c r="L38" s="107"/>
      <c r="S38" s="32"/>
      <c r="T38" s="32"/>
      <c r="U38" s="32"/>
      <c r="V38" s="32"/>
      <c r="W38" s="32"/>
      <c r="X38" s="32"/>
      <c r="Y38" s="32"/>
      <c r="Z38" s="32"/>
      <c r="AA38" s="32"/>
      <c r="AB38" s="32"/>
      <c r="AC38" s="32"/>
      <c r="AD38" s="32"/>
      <c r="AE38" s="32"/>
    </row>
    <row r="39" spans="1:31" s="2" customFormat="1" ht="25.35" customHeight="1">
      <c r="A39" s="32"/>
      <c r="B39" s="37"/>
      <c r="C39" s="124"/>
      <c r="D39" s="125" t="s">
        <v>49</v>
      </c>
      <c r="E39" s="126"/>
      <c r="F39" s="126"/>
      <c r="G39" s="127" t="s">
        <v>50</v>
      </c>
      <c r="H39" s="128" t="s">
        <v>51</v>
      </c>
      <c r="I39" s="129"/>
      <c r="J39" s="130">
        <f>SUM(J30:J37)</f>
        <v>0</v>
      </c>
      <c r="K39" s="131"/>
      <c r="L39" s="107"/>
      <c r="S39" s="32"/>
      <c r="T39" s="32"/>
      <c r="U39" s="32"/>
      <c r="V39" s="32"/>
      <c r="W39" s="32"/>
      <c r="X39" s="32"/>
      <c r="Y39" s="32"/>
      <c r="Z39" s="32"/>
      <c r="AA39" s="32"/>
      <c r="AB39" s="32"/>
      <c r="AC39" s="32"/>
      <c r="AD39" s="32"/>
      <c r="AE39" s="32"/>
    </row>
    <row r="40" spans="1:31" s="2" customFormat="1" ht="14.45" customHeight="1">
      <c r="A40" s="32"/>
      <c r="B40" s="132"/>
      <c r="C40" s="133"/>
      <c r="D40" s="133"/>
      <c r="E40" s="133"/>
      <c r="F40" s="133"/>
      <c r="G40" s="133"/>
      <c r="H40" s="133"/>
      <c r="I40" s="134"/>
      <c r="J40" s="133"/>
      <c r="K40" s="133"/>
      <c r="L40" s="107"/>
      <c r="S40" s="32"/>
      <c r="T40" s="32"/>
      <c r="U40" s="32"/>
      <c r="V40" s="32"/>
      <c r="W40" s="32"/>
      <c r="X40" s="32"/>
      <c r="Y40" s="32"/>
      <c r="Z40" s="32"/>
      <c r="AA40" s="32"/>
      <c r="AB40" s="32"/>
      <c r="AC40" s="32"/>
      <c r="AD40" s="32"/>
      <c r="AE40" s="32"/>
    </row>
    <row r="44" spans="1:31" s="2" customFormat="1" ht="6.95" customHeight="1">
      <c r="A44" s="32"/>
      <c r="B44" s="135"/>
      <c r="C44" s="136"/>
      <c r="D44" s="136"/>
      <c r="E44" s="136"/>
      <c r="F44" s="136"/>
      <c r="G44" s="136"/>
      <c r="H44" s="136"/>
      <c r="I44" s="137"/>
      <c r="J44" s="136"/>
      <c r="K44" s="136"/>
      <c r="L44" s="107"/>
      <c r="S44" s="32"/>
      <c r="T44" s="32"/>
      <c r="U44" s="32"/>
      <c r="V44" s="32"/>
      <c r="W44" s="32"/>
      <c r="X44" s="32"/>
      <c r="Y44" s="32"/>
      <c r="Z44" s="32"/>
      <c r="AA44" s="32"/>
      <c r="AB44" s="32"/>
      <c r="AC44" s="32"/>
      <c r="AD44" s="32"/>
      <c r="AE44" s="32"/>
    </row>
    <row r="45" spans="1:31" s="2" customFormat="1" ht="24.95" customHeight="1">
      <c r="A45" s="32"/>
      <c r="B45" s="33"/>
      <c r="C45" s="21" t="s">
        <v>95</v>
      </c>
      <c r="D45" s="34"/>
      <c r="E45" s="34"/>
      <c r="F45" s="34"/>
      <c r="G45" s="34"/>
      <c r="H45" s="34"/>
      <c r="I45" s="106"/>
      <c r="J45" s="34"/>
      <c r="K45" s="34"/>
      <c r="L45" s="107"/>
      <c r="S45" s="32"/>
      <c r="T45" s="32"/>
      <c r="U45" s="32"/>
      <c r="V45" s="32"/>
      <c r="W45" s="32"/>
      <c r="X45" s="32"/>
      <c r="Y45" s="32"/>
      <c r="Z45" s="32"/>
      <c r="AA45" s="32"/>
      <c r="AB45" s="32"/>
      <c r="AC45" s="32"/>
      <c r="AD45" s="32"/>
      <c r="AE45" s="32"/>
    </row>
    <row r="46" spans="1:31" s="2" customFormat="1" ht="6.95" customHeight="1">
      <c r="A46" s="32"/>
      <c r="B46" s="33"/>
      <c r="C46" s="34"/>
      <c r="D46" s="34"/>
      <c r="E46" s="34"/>
      <c r="F46" s="34"/>
      <c r="G46" s="34"/>
      <c r="H46" s="34"/>
      <c r="I46" s="106"/>
      <c r="J46" s="34"/>
      <c r="K46" s="34"/>
      <c r="L46" s="107"/>
      <c r="S46" s="32"/>
      <c r="T46" s="32"/>
      <c r="U46" s="32"/>
      <c r="V46" s="32"/>
      <c r="W46" s="32"/>
      <c r="X46" s="32"/>
      <c r="Y46" s="32"/>
      <c r="Z46" s="32"/>
      <c r="AA46" s="32"/>
      <c r="AB46" s="32"/>
      <c r="AC46" s="32"/>
      <c r="AD46" s="32"/>
      <c r="AE46" s="32"/>
    </row>
    <row r="47" spans="1:31" s="2" customFormat="1" ht="12" customHeight="1">
      <c r="A47" s="32"/>
      <c r="B47" s="33"/>
      <c r="C47" s="27" t="s">
        <v>16</v>
      </c>
      <c r="D47" s="34"/>
      <c r="E47" s="34"/>
      <c r="F47" s="34"/>
      <c r="G47" s="34"/>
      <c r="H47" s="34"/>
      <c r="I47" s="106"/>
      <c r="J47" s="34"/>
      <c r="K47" s="34"/>
      <c r="L47" s="107"/>
      <c r="S47" s="32"/>
      <c r="T47" s="32"/>
      <c r="U47" s="32"/>
      <c r="V47" s="32"/>
      <c r="W47" s="32"/>
      <c r="X47" s="32"/>
      <c r="Y47" s="32"/>
      <c r="Z47" s="32"/>
      <c r="AA47" s="32"/>
      <c r="AB47" s="32"/>
      <c r="AC47" s="32"/>
      <c r="AD47" s="32"/>
      <c r="AE47" s="32"/>
    </row>
    <row r="48" spans="1:31" s="2" customFormat="1" ht="16.5" customHeight="1">
      <c r="A48" s="32"/>
      <c r="B48" s="33"/>
      <c r="C48" s="34"/>
      <c r="D48" s="34"/>
      <c r="E48" s="339" t="str">
        <f>E7</f>
        <v>Nad Sokolovnou 616 - stavební úpravy koupelen</v>
      </c>
      <c r="F48" s="340"/>
      <c r="G48" s="340"/>
      <c r="H48" s="340"/>
      <c r="I48" s="106"/>
      <c r="J48" s="34"/>
      <c r="K48" s="34"/>
      <c r="L48" s="107"/>
      <c r="S48" s="32"/>
      <c r="T48" s="32"/>
      <c r="U48" s="32"/>
      <c r="V48" s="32"/>
      <c r="W48" s="32"/>
      <c r="X48" s="32"/>
      <c r="Y48" s="32"/>
      <c r="Z48" s="32"/>
      <c r="AA48" s="32"/>
      <c r="AB48" s="32"/>
      <c r="AC48" s="32"/>
      <c r="AD48" s="32"/>
      <c r="AE48" s="32"/>
    </row>
    <row r="49" spans="1:47" s="2" customFormat="1" ht="12" customHeight="1">
      <c r="A49" s="32"/>
      <c r="B49" s="33"/>
      <c r="C49" s="27" t="s">
        <v>93</v>
      </c>
      <c r="D49" s="34"/>
      <c r="E49" s="34"/>
      <c r="F49" s="34"/>
      <c r="G49" s="34"/>
      <c r="H49" s="34"/>
      <c r="I49" s="106"/>
      <c r="J49" s="34"/>
      <c r="K49" s="34"/>
      <c r="L49" s="107"/>
      <c r="S49" s="32"/>
      <c r="T49" s="32"/>
      <c r="U49" s="32"/>
      <c r="V49" s="32"/>
      <c r="W49" s="32"/>
      <c r="X49" s="32"/>
      <c r="Y49" s="32"/>
      <c r="Z49" s="32"/>
      <c r="AA49" s="32"/>
      <c r="AB49" s="32"/>
      <c r="AC49" s="32"/>
      <c r="AD49" s="32"/>
      <c r="AE49" s="32"/>
    </row>
    <row r="50" spans="1:47" s="2" customFormat="1" ht="16.5" customHeight="1">
      <c r="A50" s="32"/>
      <c r="B50" s="33"/>
      <c r="C50" s="34"/>
      <c r="D50" s="34"/>
      <c r="E50" s="317" t="str">
        <f>E9</f>
        <v>03 - Koupelna TYP C III</v>
      </c>
      <c r="F50" s="338"/>
      <c r="G50" s="338"/>
      <c r="H50" s="338"/>
      <c r="I50" s="106"/>
      <c r="J50" s="34"/>
      <c r="K50" s="34"/>
      <c r="L50" s="107"/>
      <c r="S50" s="32"/>
      <c r="T50" s="32"/>
      <c r="U50" s="32"/>
      <c r="V50" s="32"/>
      <c r="W50" s="32"/>
      <c r="X50" s="32"/>
      <c r="Y50" s="32"/>
      <c r="Z50" s="32"/>
      <c r="AA50" s="32"/>
      <c r="AB50" s="32"/>
      <c r="AC50" s="32"/>
      <c r="AD50" s="32"/>
      <c r="AE50" s="32"/>
    </row>
    <row r="51" spans="1:47" s="2" customFormat="1" ht="6.95" customHeight="1">
      <c r="A51" s="32"/>
      <c r="B51" s="33"/>
      <c r="C51" s="34"/>
      <c r="D51" s="34"/>
      <c r="E51" s="34"/>
      <c r="F51" s="34"/>
      <c r="G51" s="34"/>
      <c r="H51" s="34"/>
      <c r="I51" s="106"/>
      <c r="J51" s="34"/>
      <c r="K51" s="34"/>
      <c r="L51" s="107"/>
      <c r="S51" s="32"/>
      <c r="T51" s="32"/>
      <c r="U51" s="32"/>
      <c r="V51" s="32"/>
      <c r="W51" s="32"/>
      <c r="X51" s="32"/>
      <c r="Y51" s="32"/>
      <c r="Z51" s="32"/>
      <c r="AA51" s="32"/>
      <c r="AB51" s="32"/>
      <c r="AC51" s="32"/>
      <c r="AD51" s="32"/>
      <c r="AE51" s="32"/>
    </row>
    <row r="52" spans="1:47" s="2" customFormat="1" ht="12" customHeight="1">
      <c r="A52" s="32"/>
      <c r="B52" s="33"/>
      <c r="C52" s="27" t="s">
        <v>21</v>
      </c>
      <c r="D52" s="34"/>
      <c r="E52" s="34"/>
      <c r="F52" s="25" t="str">
        <f>F12</f>
        <v>Liberec, Nad Sokolovnou 616</v>
      </c>
      <c r="G52" s="34"/>
      <c r="H52" s="34"/>
      <c r="I52" s="109" t="s">
        <v>23</v>
      </c>
      <c r="J52" s="57">
        <f>IF(J12="","",J12)</f>
        <v>43714</v>
      </c>
      <c r="K52" s="34"/>
      <c r="L52" s="107"/>
      <c r="S52" s="32"/>
      <c r="T52" s="32"/>
      <c r="U52" s="32"/>
      <c r="V52" s="32"/>
      <c r="W52" s="32"/>
      <c r="X52" s="32"/>
      <c r="Y52" s="32"/>
      <c r="Z52" s="32"/>
      <c r="AA52" s="32"/>
      <c r="AB52" s="32"/>
      <c r="AC52" s="32"/>
      <c r="AD52" s="32"/>
      <c r="AE52" s="32"/>
    </row>
    <row r="53" spans="1:47" s="2" customFormat="1" ht="6.95" customHeight="1">
      <c r="A53" s="32"/>
      <c r="B53" s="33"/>
      <c r="C53" s="34"/>
      <c r="D53" s="34"/>
      <c r="E53" s="34"/>
      <c r="F53" s="34"/>
      <c r="G53" s="34"/>
      <c r="H53" s="34"/>
      <c r="I53" s="106"/>
      <c r="J53" s="34"/>
      <c r="K53" s="34"/>
      <c r="L53" s="107"/>
      <c r="S53" s="32"/>
      <c r="T53" s="32"/>
      <c r="U53" s="32"/>
      <c r="V53" s="32"/>
      <c r="W53" s="32"/>
      <c r="X53" s="32"/>
      <c r="Y53" s="32"/>
      <c r="Z53" s="32"/>
      <c r="AA53" s="32"/>
      <c r="AB53" s="32"/>
      <c r="AC53" s="32"/>
      <c r="AD53" s="32"/>
      <c r="AE53" s="32"/>
    </row>
    <row r="54" spans="1:47" s="2" customFormat="1" ht="15.2" customHeight="1">
      <c r="A54" s="32"/>
      <c r="B54" s="33"/>
      <c r="C54" s="27" t="s">
        <v>24</v>
      </c>
      <c r="D54" s="34"/>
      <c r="E54" s="34"/>
      <c r="F54" s="25" t="str">
        <f>E15</f>
        <v>Statutární město Liberec</v>
      </c>
      <c r="G54" s="34"/>
      <c r="H54" s="34"/>
      <c r="I54" s="109" t="s">
        <v>31</v>
      </c>
      <c r="J54" s="30" t="str">
        <f>E21</f>
        <v xml:space="preserve"> </v>
      </c>
      <c r="K54" s="34"/>
      <c r="L54" s="107"/>
      <c r="S54" s="32"/>
      <c r="T54" s="32"/>
      <c r="U54" s="32"/>
      <c r="V54" s="32"/>
      <c r="W54" s="32"/>
      <c r="X54" s="32"/>
      <c r="Y54" s="32"/>
      <c r="Z54" s="32"/>
      <c r="AA54" s="32"/>
      <c r="AB54" s="32"/>
      <c r="AC54" s="32"/>
      <c r="AD54" s="32"/>
      <c r="AE54" s="32"/>
    </row>
    <row r="55" spans="1:47" s="2" customFormat="1" ht="15.2" customHeight="1">
      <c r="A55" s="32"/>
      <c r="B55" s="33"/>
      <c r="C55" s="27" t="s">
        <v>29</v>
      </c>
      <c r="D55" s="34"/>
      <c r="E55" s="34"/>
      <c r="F55" s="25" t="str">
        <f>IF(E18="","",E18)</f>
        <v>Vyplň údaj</v>
      </c>
      <c r="G55" s="34"/>
      <c r="H55" s="34"/>
      <c r="I55" s="109" t="s">
        <v>34</v>
      </c>
      <c r="J55" s="30" t="str">
        <f>E24</f>
        <v>M3 Stavby v.o.s.</v>
      </c>
      <c r="K55" s="34"/>
      <c r="L55" s="107"/>
      <c r="S55" s="32"/>
      <c r="T55" s="32"/>
      <c r="U55" s="32"/>
      <c r="V55" s="32"/>
      <c r="W55" s="32"/>
      <c r="X55" s="32"/>
      <c r="Y55" s="32"/>
      <c r="Z55" s="32"/>
      <c r="AA55" s="32"/>
      <c r="AB55" s="32"/>
      <c r="AC55" s="32"/>
      <c r="AD55" s="32"/>
      <c r="AE55" s="32"/>
    </row>
    <row r="56" spans="1:47" s="2" customFormat="1" ht="10.35" customHeight="1">
      <c r="A56" s="32"/>
      <c r="B56" s="33"/>
      <c r="C56" s="34"/>
      <c r="D56" s="34"/>
      <c r="E56" s="34"/>
      <c r="F56" s="34"/>
      <c r="G56" s="34"/>
      <c r="H56" s="34"/>
      <c r="I56" s="106"/>
      <c r="J56" s="34"/>
      <c r="K56" s="34"/>
      <c r="L56" s="107"/>
      <c r="S56" s="32"/>
      <c r="T56" s="32"/>
      <c r="U56" s="32"/>
      <c r="V56" s="32"/>
      <c r="W56" s="32"/>
      <c r="X56" s="32"/>
      <c r="Y56" s="32"/>
      <c r="Z56" s="32"/>
      <c r="AA56" s="32"/>
      <c r="AB56" s="32"/>
      <c r="AC56" s="32"/>
      <c r="AD56" s="32"/>
      <c r="AE56" s="32"/>
    </row>
    <row r="57" spans="1:47" s="2" customFormat="1" ht="29.25" customHeight="1">
      <c r="A57" s="32"/>
      <c r="B57" s="33"/>
      <c r="C57" s="138" t="s">
        <v>96</v>
      </c>
      <c r="D57" s="139"/>
      <c r="E57" s="139"/>
      <c r="F57" s="139"/>
      <c r="G57" s="139"/>
      <c r="H57" s="139"/>
      <c r="I57" s="140"/>
      <c r="J57" s="141" t="s">
        <v>97</v>
      </c>
      <c r="K57" s="139"/>
      <c r="L57" s="107"/>
      <c r="S57" s="32"/>
      <c r="T57" s="32"/>
      <c r="U57" s="32"/>
      <c r="V57" s="32"/>
      <c r="W57" s="32"/>
      <c r="X57" s="32"/>
      <c r="Y57" s="32"/>
      <c r="Z57" s="32"/>
      <c r="AA57" s="32"/>
      <c r="AB57" s="32"/>
      <c r="AC57" s="32"/>
      <c r="AD57" s="32"/>
      <c r="AE57" s="32"/>
    </row>
    <row r="58" spans="1:47" s="2" customFormat="1" ht="10.35" customHeight="1">
      <c r="A58" s="32"/>
      <c r="B58" s="33"/>
      <c r="C58" s="34"/>
      <c r="D58" s="34"/>
      <c r="E58" s="34"/>
      <c r="F58" s="34"/>
      <c r="G58" s="34"/>
      <c r="H58" s="34"/>
      <c r="I58" s="106"/>
      <c r="J58" s="34"/>
      <c r="K58" s="34"/>
      <c r="L58" s="107"/>
      <c r="S58" s="32"/>
      <c r="T58" s="32"/>
      <c r="U58" s="32"/>
      <c r="V58" s="32"/>
      <c r="W58" s="32"/>
      <c r="X58" s="32"/>
      <c r="Y58" s="32"/>
      <c r="Z58" s="32"/>
      <c r="AA58" s="32"/>
      <c r="AB58" s="32"/>
      <c r="AC58" s="32"/>
      <c r="AD58" s="32"/>
      <c r="AE58" s="32"/>
    </row>
    <row r="59" spans="1:47" s="2" customFormat="1" ht="22.9" customHeight="1">
      <c r="A59" s="32"/>
      <c r="B59" s="33"/>
      <c r="C59" s="142" t="s">
        <v>71</v>
      </c>
      <c r="D59" s="34"/>
      <c r="E59" s="34"/>
      <c r="F59" s="34"/>
      <c r="G59" s="34"/>
      <c r="H59" s="34"/>
      <c r="I59" s="106"/>
      <c r="J59" s="75">
        <f>J101</f>
        <v>0</v>
      </c>
      <c r="K59" s="34"/>
      <c r="L59" s="107"/>
      <c r="S59" s="32"/>
      <c r="T59" s="32"/>
      <c r="U59" s="32"/>
      <c r="V59" s="32"/>
      <c r="W59" s="32"/>
      <c r="X59" s="32"/>
      <c r="Y59" s="32"/>
      <c r="Z59" s="32"/>
      <c r="AA59" s="32"/>
      <c r="AB59" s="32"/>
      <c r="AC59" s="32"/>
      <c r="AD59" s="32"/>
      <c r="AE59" s="32"/>
      <c r="AU59" s="15" t="s">
        <v>98</v>
      </c>
    </row>
    <row r="60" spans="1:47" s="9" customFormat="1" ht="24.95" customHeight="1">
      <c r="B60" s="143"/>
      <c r="C60" s="144"/>
      <c r="D60" s="145" t="s">
        <v>99</v>
      </c>
      <c r="E60" s="146"/>
      <c r="F60" s="146"/>
      <c r="G60" s="146"/>
      <c r="H60" s="146"/>
      <c r="I60" s="147"/>
      <c r="J60" s="148">
        <f>J102</f>
        <v>0</v>
      </c>
      <c r="K60" s="144"/>
      <c r="L60" s="149"/>
    </row>
    <row r="61" spans="1:47" s="10" customFormat="1" ht="19.899999999999999" customHeight="1">
      <c r="B61" s="150"/>
      <c r="C61" s="151"/>
      <c r="D61" s="152" t="s">
        <v>100</v>
      </c>
      <c r="E61" s="153"/>
      <c r="F61" s="153"/>
      <c r="G61" s="153"/>
      <c r="H61" s="153"/>
      <c r="I61" s="154"/>
      <c r="J61" s="155">
        <f>J103</f>
        <v>0</v>
      </c>
      <c r="K61" s="151"/>
      <c r="L61" s="156"/>
    </row>
    <row r="62" spans="1:47" s="10" customFormat="1" ht="19.899999999999999" customHeight="1">
      <c r="B62" s="150"/>
      <c r="C62" s="151"/>
      <c r="D62" s="152" t="s">
        <v>101</v>
      </c>
      <c r="E62" s="153"/>
      <c r="F62" s="153"/>
      <c r="G62" s="153"/>
      <c r="H62" s="153"/>
      <c r="I62" s="154"/>
      <c r="J62" s="155">
        <f>J106</f>
        <v>0</v>
      </c>
      <c r="K62" s="151"/>
      <c r="L62" s="156"/>
    </row>
    <row r="63" spans="1:47" s="10" customFormat="1" ht="19.899999999999999" customHeight="1">
      <c r="B63" s="150"/>
      <c r="C63" s="151"/>
      <c r="D63" s="152" t="s">
        <v>102</v>
      </c>
      <c r="E63" s="153"/>
      <c r="F63" s="153"/>
      <c r="G63" s="153"/>
      <c r="H63" s="153"/>
      <c r="I63" s="154"/>
      <c r="J63" s="155">
        <f>J118</f>
        <v>0</v>
      </c>
      <c r="K63" s="151"/>
      <c r="L63" s="156"/>
    </row>
    <row r="64" spans="1:47" s="10" customFormat="1" ht="19.899999999999999" customHeight="1">
      <c r="B64" s="150"/>
      <c r="C64" s="151"/>
      <c r="D64" s="152" t="s">
        <v>103</v>
      </c>
      <c r="E64" s="153"/>
      <c r="F64" s="153"/>
      <c r="G64" s="153"/>
      <c r="H64" s="153"/>
      <c r="I64" s="154"/>
      <c r="J64" s="155">
        <f>J136</f>
        <v>0</v>
      </c>
      <c r="K64" s="151"/>
      <c r="L64" s="156"/>
    </row>
    <row r="65" spans="2:12" s="10" customFormat="1" ht="19.899999999999999" customHeight="1">
      <c r="B65" s="150"/>
      <c r="C65" s="151"/>
      <c r="D65" s="152" t="s">
        <v>104</v>
      </c>
      <c r="E65" s="153"/>
      <c r="F65" s="153"/>
      <c r="G65" s="153"/>
      <c r="H65" s="153"/>
      <c r="I65" s="154"/>
      <c r="J65" s="155">
        <f>J145</f>
        <v>0</v>
      </c>
      <c r="K65" s="151"/>
      <c r="L65" s="156"/>
    </row>
    <row r="66" spans="2:12" s="9" customFormat="1" ht="24.95" customHeight="1">
      <c r="B66" s="143"/>
      <c r="C66" s="144"/>
      <c r="D66" s="145" t="s">
        <v>105</v>
      </c>
      <c r="E66" s="146"/>
      <c r="F66" s="146"/>
      <c r="G66" s="146"/>
      <c r="H66" s="146"/>
      <c r="I66" s="147"/>
      <c r="J66" s="148">
        <f>J150</f>
        <v>0</v>
      </c>
      <c r="K66" s="144"/>
      <c r="L66" s="149"/>
    </row>
    <row r="67" spans="2:12" s="10" customFormat="1" ht="19.899999999999999" customHeight="1">
      <c r="B67" s="150"/>
      <c r="C67" s="151"/>
      <c r="D67" s="152" t="s">
        <v>106</v>
      </c>
      <c r="E67" s="153"/>
      <c r="F67" s="153"/>
      <c r="G67" s="153"/>
      <c r="H67" s="153"/>
      <c r="I67" s="154"/>
      <c r="J67" s="155">
        <f>J151</f>
        <v>0</v>
      </c>
      <c r="K67" s="151"/>
      <c r="L67" s="156"/>
    </row>
    <row r="68" spans="2:12" s="10" customFormat="1" ht="19.899999999999999" customHeight="1">
      <c r="B68" s="150"/>
      <c r="C68" s="151"/>
      <c r="D68" s="152" t="s">
        <v>107</v>
      </c>
      <c r="E68" s="153"/>
      <c r="F68" s="153"/>
      <c r="G68" s="153"/>
      <c r="H68" s="153"/>
      <c r="I68" s="154"/>
      <c r="J68" s="155">
        <f>J160</f>
        <v>0</v>
      </c>
      <c r="K68" s="151"/>
      <c r="L68" s="156"/>
    </row>
    <row r="69" spans="2:12" s="10" customFormat="1" ht="19.899999999999999" customHeight="1">
      <c r="B69" s="150"/>
      <c r="C69" s="151"/>
      <c r="D69" s="152" t="s">
        <v>108</v>
      </c>
      <c r="E69" s="153"/>
      <c r="F69" s="153"/>
      <c r="G69" s="153"/>
      <c r="H69" s="153"/>
      <c r="I69" s="154"/>
      <c r="J69" s="155">
        <f>J186</f>
        <v>0</v>
      </c>
      <c r="K69" s="151"/>
      <c r="L69" s="156"/>
    </row>
    <row r="70" spans="2:12" s="10" customFormat="1" ht="19.899999999999999" customHeight="1">
      <c r="B70" s="150"/>
      <c r="C70" s="151"/>
      <c r="D70" s="152" t="s">
        <v>109</v>
      </c>
      <c r="E70" s="153"/>
      <c r="F70" s="153"/>
      <c r="G70" s="153"/>
      <c r="H70" s="153"/>
      <c r="I70" s="154"/>
      <c r="J70" s="155">
        <f>J216</f>
        <v>0</v>
      </c>
      <c r="K70" s="151"/>
      <c r="L70" s="156"/>
    </row>
    <row r="71" spans="2:12" s="10" customFormat="1" ht="19.899999999999999" customHeight="1">
      <c r="B71" s="150"/>
      <c r="C71" s="151"/>
      <c r="D71" s="152" t="s">
        <v>110</v>
      </c>
      <c r="E71" s="153"/>
      <c r="F71" s="153"/>
      <c r="G71" s="153"/>
      <c r="H71" s="153"/>
      <c r="I71" s="154"/>
      <c r="J71" s="155">
        <f>J249</f>
        <v>0</v>
      </c>
      <c r="K71" s="151"/>
      <c r="L71" s="156"/>
    </row>
    <row r="72" spans="2:12" s="10" customFormat="1" ht="19.899999999999999" customHeight="1">
      <c r="B72" s="150"/>
      <c r="C72" s="151"/>
      <c r="D72" s="152" t="s">
        <v>111</v>
      </c>
      <c r="E72" s="153"/>
      <c r="F72" s="153"/>
      <c r="G72" s="153"/>
      <c r="H72" s="153"/>
      <c r="I72" s="154"/>
      <c r="J72" s="155">
        <f>J252</f>
        <v>0</v>
      </c>
      <c r="K72" s="151"/>
      <c r="L72" s="156"/>
    </row>
    <row r="73" spans="2:12" s="10" customFormat="1" ht="19.899999999999999" customHeight="1">
      <c r="B73" s="150"/>
      <c r="C73" s="151"/>
      <c r="D73" s="152" t="s">
        <v>112</v>
      </c>
      <c r="E73" s="153"/>
      <c r="F73" s="153"/>
      <c r="G73" s="153"/>
      <c r="H73" s="153"/>
      <c r="I73" s="154"/>
      <c r="J73" s="155">
        <f>J258</f>
        <v>0</v>
      </c>
      <c r="K73" s="151"/>
      <c r="L73" s="156"/>
    </row>
    <row r="74" spans="2:12" s="10" customFormat="1" ht="19.899999999999999" customHeight="1">
      <c r="B74" s="150"/>
      <c r="C74" s="151"/>
      <c r="D74" s="152" t="s">
        <v>113</v>
      </c>
      <c r="E74" s="153"/>
      <c r="F74" s="153"/>
      <c r="G74" s="153"/>
      <c r="H74" s="153"/>
      <c r="I74" s="154"/>
      <c r="J74" s="155">
        <f>J270</f>
        <v>0</v>
      </c>
      <c r="K74" s="151"/>
      <c r="L74" s="156"/>
    </row>
    <row r="75" spans="2:12" s="10" customFormat="1" ht="19.899999999999999" customHeight="1">
      <c r="B75" s="150"/>
      <c r="C75" s="151"/>
      <c r="D75" s="152" t="s">
        <v>114</v>
      </c>
      <c r="E75" s="153"/>
      <c r="F75" s="153"/>
      <c r="G75" s="153"/>
      <c r="H75" s="153"/>
      <c r="I75" s="154"/>
      <c r="J75" s="155">
        <f>J284</f>
        <v>0</v>
      </c>
      <c r="K75" s="151"/>
      <c r="L75" s="156"/>
    </row>
    <row r="76" spans="2:12" s="10" customFormat="1" ht="19.899999999999999" customHeight="1">
      <c r="B76" s="150"/>
      <c r="C76" s="151"/>
      <c r="D76" s="152" t="s">
        <v>115</v>
      </c>
      <c r="E76" s="153"/>
      <c r="F76" s="153"/>
      <c r="G76" s="153"/>
      <c r="H76" s="153"/>
      <c r="I76" s="154"/>
      <c r="J76" s="155">
        <f>J294</f>
        <v>0</v>
      </c>
      <c r="K76" s="151"/>
      <c r="L76" s="156"/>
    </row>
    <row r="77" spans="2:12" s="10" customFormat="1" ht="19.899999999999999" customHeight="1">
      <c r="B77" s="150"/>
      <c r="C77" s="151"/>
      <c r="D77" s="152" t="s">
        <v>116</v>
      </c>
      <c r="E77" s="153"/>
      <c r="F77" s="153"/>
      <c r="G77" s="153"/>
      <c r="H77" s="153"/>
      <c r="I77" s="154"/>
      <c r="J77" s="155">
        <f>J304</f>
        <v>0</v>
      </c>
      <c r="K77" s="151"/>
      <c r="L77" s="156"/>
    </row>
    <row r="78" spans="2:12" s="10" customFormat="1" ht="19.899999999999999" customHeight="1">
      <c r="B78" s="150"/>
      <c r="C78" s="151"/>
      <c r="D78" s="152" t="s">
        <v>117</v>
      </c>
      <c r="E78" s="153"/>
      <c r="F78" s="153"/>
      <c r="G78" s="153"/>
      <c r="H78" s="153"/>
      <c r="I78" s="154"/>
      <c r="J78" s="155">
        <f>J315</f>
        <v>0</v>
      </c>
      <c r="K78" s="151"/>
      <c r="L78" s="156"/>
    </row>
    <row r="79" spans="2:12" s="10" customFormat="1" ht="19.899999999999999" customHeight="1">
      <c r="B79" s="150"/>
      <c r="C79" s="151"/>
      <c r="D79" s="152" t="s">
        <v>118</v>
      </c>
      <c r="E79" s="153"/>
      <c r="F79" s="153"/>
      <c r="G79" s="153"/>
      <c r="H79" s="153"/>
      <c r="I79" s="154"/>
      <c r="J79" s="155">
        <f>J330</f>
        <v>0</v>
      </c>
      <c r="K79" s="151"/>
      <c r="L79" s="156"/>
    </row>
    <row r="80" spans="2:12" s="10" customFormat="1" ht="19.899999999999999" customHeight="1">
      <c r="B80" s="150"/>
      <c r="C80" s="151"/>
      <c r="D80" s="152" t="s">
        <v>119</v>
      </c>
      <c r="E80" s="153"/>
      <c r="F80" s="153"/>
      <c r="G80" s="153"/>
      <c r="H80" s="153"/>
      <c r="I80" s="154"/>
      <c r="J80" s="155">
        <f>J341</f>
        <v>0</v>
      </c>
      <c r="K80" s="151"/>
      <c r="L80" s="156"/>
    </row>
    <row r="81" spans="1:31" s="10" customFormat="1" ht="19.899999999999999" customHeight="1">
      <c r="B81" s="150"/>
      <c r="C81" s="151"/>
      <c r="D81" s="152" t="s">
        <v>120</v>
      </c>
      <c r="E81" s="153"/>
      <c r="F81" s="153"/>
      <c r="G81" s="153"/>
      <c r="H81" s="153"/>
      <c r="I81" s="154"/>
      <c r="J81" s="155">
        <f>J345</f>
        <v>0</v>
      </c>
      <c r="K81" s="151"/>
      <c r="L81" s="156"/>
    </row>
    <row r="82" spans="1:31" s="2" customFormat="1" ht="21.75" customHeight="1">
      <c r="A82" s="32"/>
      <c r="B82" s="33"/>
      <c r="C82" s="34"/>
      <c r="D82" s="34"/>
      <c r="E82" s="34"/>
      <c r="F82" s="34"/>
      <c r="G82" s="34"/>
      <c r="H82" s="34"/>
      <c r="I82" s="106"/>
      <c r="J82" s="34"/>
      <c r="K82" s="34"/>
      <c r="L82" s="107"/>
      <c r="S82" s="32"/>
      <c r="T82" s="32"/>
      <c r="U82" s="32"/>
      <c r="V82" s="32"/>
      <c r="W82" s="32"/>
      <c r="X82" s="32"/>
      <c r="Y82" s="32"/>
      <c r="Z82" s="32"/>
      <c r="AA82" s="32"/>
      <c r="AB82" s="32"/>
      <c r="AC82" s="32"/>
      <c r="AD82" s="32"/>
      <c r="AE82" s="32"/>
    </row>
    <row r="83" spans="1:31" s="2" customFormat="1" ht="6.95" customHeight="1">
      <c r="A83" s="32"/>
      <c r="B83" s="45"/>
      <c r="C83" s="46"/>
      <c r="D83" s="46"/>
      <c r="E83" s="46"/>
      <c r="F83" s="46"/>
      <c r="G83" s="46"/>
      <c r="H83" s="46"/>
      <c r="I83" s="134"/>
      <c r="J83" s="46"/>
      <c r="K83" s="46"/>
      <c r="L83" s="107"/>
      <c r="S83" s="32"/>
      <c r="T83" s="32"/>
      <c r="U83" s="32"/>
      <c r="V83" s="32"/>
      <c r="W83" s="32"/>
      <c r="X83" s="32"/>
      <c r="Y83" s="32"/>
      <c r="Z83" s="32"/>
      <c r="AA83" s="32"/>
      <c r="AB83" s="32"/>
      <c r="AC83" s="32"/>
      <c r="AD83" s="32"/>
      <c r="AE83" s="32"/>
    </row>
    <row r="87" spans="1:31" s="2" customFormat="1" ht="6.95" customHeight="1">
      <c r="A87" s="32"/>
      <c r="B87" s="47"/>
      <c r="C87" s="48"/>
      <c r="D87" s="48"/>
      <c r="E87" s="48"/>
      <c r="F87" s="48"/>
      <c r="G87" s="48"/>
      <c r="H87" s="48"/>
      <c r="I87" s="137"/>
      <c r="J87" s="48"/>
      <c r="K87" s="48"/>
      <c r="L87" s="107"/>
      <c r="S87" s="32"/>
      <c r="T87" s="32"/>
      <c r="U87" s="32"/>
      <c r="V87" s="32"/>
      <c r="W87" s="32"/>
      <c r="X87" s="32"/>
      <c r="Y87" s="32"/>
      <c r="Z87" s="32"/>
      <c r="AA87" s="32"/>
      <c r="AB87" s="32"/>
      <c r="AC87" s="32"/>
      <c r="AD87" s="32"/>
      <c r="AE87" s="32"/>
    </row>
    <row r="88" spans="1:31" s="2" customFormat="1" ht="24.95" customHeight="1">
      <c r="A88" s="32"/>
      <c r="B88" s="33"/>
      <c r="C88" s="21" t="s">
        <v>121</v>
      </c>
      <c r="D88" s="34"/>
      <c r="E88" s="34"/>
      <c r="F88" s="34"/>
      <c r="G88" s="34"/>
      <c r="H88" s="34"/>
      <c r="I88" s="106"/>
      <c r="J88" s="34"/>
      <c r="K88" s="34"/>
      <c r="L88" s="107"/>
      <c r="S88" s="32"/>
      <c r="T88" s="32"/>
      <c r="U88" s="32"/>
      <c r="V88" s="32"/>
      <c r="W88" s="32"/>
      <c r="X88" s="32"/>
      <c r="Y88" s="32"/>
      <c r="Z88" s="32"/>
      <c r="AA88" s="32"/>
      <c r="AB88" s="32"/>
      <c r="AC88" s="32"/>
      <c r="AD88" s="32"/>
      <c r="AE88" s="32"/>
    </row>
    <row r="89" spans="1:31" s="2" customFormat="1" ht="6.95" customHeight="1">
      <c r="A89" s="32"/>
      <c r="B89" s="33"/>
      <c r="C89" s="34"/>
      <c r="D89" s="34"/>
      <c r="E89" s="34"/>
      <c r="F89" s="34"/>
      <c r="G89" s="34"/>
      <c r="H89" s="34"/>
      <c r="I89" s="106"/>
      <c r="J89" s="34"/>
      <c r="K89" s="34"/>
      <c r="L89" s="107"/>
      <c r="S89" s="32"/>
      <c r="T89" s="32"/>
      <c r="U89" s="32"/>
      <c r="V89" s="32"/>
      <c r="W89" s="32"/>
      <c r="X89" s="32"/>
      <c r="Y89" s="32"/>
      <c r="Z89" s="32"/>
      <c r="AA89" s="32"/>
      <c r="AB89" s="32"/>
      <c r="AC89" s="32"/>
      <c r="AD89" s="32"/>
      <c r="AE89" s="32"/>
    </row>
    <row r="90" spans="1:31" s="2" customFormat="1" ht="12" customHeight="1">
      <c r="A90" s="32"/>
      <c r="B90" s="33"/>
      <c r="C90" s="27" t="s">
        <v>16</v>
      </c>
      <c r="D90" s="34"/>
      <c r="E90" s="34"/>
      <c r="F90" s="34"/>
      <c r="G90" s="34"/>
      <c r="H90" s="34"/>
      <c r="I90" s="106"/>
      <c r="J90" s="34"/>
      <c r="K90" s="34"/>
      <c r="L90" s="107"/>
      <c r="S90" s="32"/>
      <c r="T90" s="32"/>
      <c r="U90" s="32"/>
      <c r="V90" s="32"/>
      <c r="W90" s="32"/>
      <c r="X90" s="32"/>
      <c r="Y90" s="32"/>
      <c r="Z90" s="32"/>
      <c r="AA90" s="32"/>
      <c r="AB90" s="32"/>
      <c r="AC90" s="32"/>
      <c r="AD90" s="32"/>
      <c r="AE90" s="32"/>
    </row>
    <row r="91" spans="1:31" s="2" customFormat="1" ht="16.5" customHeight="1">
      <c r="A91" s="32"/>
      <c r="B91" s="33"/>
      <c r="C91" s="34"/>
      <c r="D91" s="34"/>
      <c r="E91" s="339" t="str">
        <f>E7</f>
        <v>Nad Sokolovnou 616 - stavební úpravy koupelen</v>
      </c>
      <c r="F91" s="340"/>
      <c r="G91" s="340"/>
      <c r="H91" s="340"/>
      <c r="I91" s="106"/>
      <c r="J91" s="34"/>
      <c r="K91" s="34"/>
      <c r="L91" s="107"/>
      <c r="S91" s="32"/>
      <c r="T91" s="32"/>
      <c r="U91" s="32"/>
      <c r="V91" s="32"/>
      <c r="W91" s="32"/>
      <c r="X91" s="32"/>
      <c r="Y91" s="32"/>
      <c r="Z91" s="32"/>
      <c r="AA91" s="32"/>
      <c r="AB91" s="32"/>
      <c r="AC91" s="32"/>
      <c r="AD91" s="32"/>
      <c r="AE91" s="32"/>
    </row>
    <row r="92" spans="1:31" s="2" customFormat="1" ht="12" customHeight="1">
      <c r="A92" s="32"/>
      <c r="B92" s="33"/>
      <c r="C92" s="27" t="s">
        <v>93</v>
      </c>
      <c r="D92" s="34"/>
      <c r="E92" s="34"/>
      <c r="F92" s="34"/>
      <c r="G92" s="34"/>
      <c r="H92" s="34"/>
      <c r="I92" s="106"/>
      <c r="J92" s="34"/>
      <c r="K92" s="34"/>
      <c r="L92" s="107"/>
      <c r="S92" s="32"/>
      <c r="T92" s="32"/>
      <c r="U92" s="32"/>
      <c r="V92" s="32"/>
      <c r="W92" s="32"/>
      <c r="X92" s="32"/>
      <c r="Y92" s="32"/>
      <c r="Z92" s="32"/>
      <c r="AA92" s="32"/>
      <c r="AB92" s="32"/>
      <c r="AC92" s="32"/>
      <c r="AD92" s="32"/>
      <c r="AE92" s="32"/>
    </row>
    <row r="93" spans="1:31" s="2" customFormat="1" ht="16.5" customHeight="1">
      <c r="A93" s="32"/>
      <c r="B93" s="33"/>
      <c r="C93" s="34"/>
      <c r="D93" s="34"/>
      <c r="E93" s="317" t="str">
        <f>E9</f>
        <v>03 - Koupelna TYP C III</v>
      </c>
      <c r="F93" s="338"/>
      <c r="G93" s="338"/>
      <c r="H93" s="338"/>
      <c r="I93" s="106"/>
      <c r="J93" s="34"/>
      <c r="K93" s="34"/>
      <c r="L93" s="107"/>
      <c r="S93" s="32"/>
      <c r="T93" s="32"/>
      <c r="U93" s="32"/>
      <c r="V93" s="32"/>
      <c r="W93" s="32"/>
      <c r="X93" s="32"/>
      <c r="Y93" s="32"/>
      <c r="Z93" s="32"/>
      <c r="AA93" s="32"/>
      <c r="AB93" s="32"/>
      <c r="AC93" s="32"/>
      <c r="AD93" s="32"/>
      <c r="AE93" s="32"/>
    </row>
    <row r="94" spans="1:31" s="2" customFormat="1" ht="6.95" customHeight="1">
      <c r="A94" s="32"/>
      <c r="B94" s="33"/>
      <c r="C94" s="34"/>
      <c r="D94" s="34"/>
      <c r="E94" s="34"/>
      <c r="F94" s="34"/>
      <c r="G94" s="34"/>
      <c r="H94" s="34"/>
      <c r="I94" s="106"/>
      <c r="J94" s="34"/>
      <c r="K94" s="34"/>
      <c r="L94" s="107"/>
      <c r="S94" s="32"/>
      <c r="T94" s="32"/>
      <c r="U94" s="32"/>
      <c r="V94" s="32"/>
      <c r="W94" s="32"/>
      <c r="X94" s="32"/>
      <c r="Y94" s="32"/>
      <c r="Z94" s="32"/>
      <c r="AA94" s="32"/>
      <c r="AB94" s="32"/>
      <c r="AC94" s="32"/>
      <c r="AD94" s="32"/>
      <c r="AE94" s="32"/>
    </row>
    <row r="95" spans="1:31" s="2" customFormat="1" ht="12" customHeight="1">
      <c r="A95" s="32"/>
      <c r="B95" s="33"/>
      <c r="C95" s="27" t="s">
        <v>21</v>
      </c>
      <c r="D95" s="34"/>
      <c r="E95" s="34"/>
      <c r="F95" s="25" t="str">
        <f>F12</f>
        <v>Liberec, Nad Sokolovnou 616</v>
      </c>
      <c r="G95" s="34"/>
      <c r="H95" s="34"/>
      <c r="I95" s="109" t="s">
        <v>23</v>
      </c>
      <c r="J95" s="57">
        <f>IF(J12="","",J12)</f>
        <v>43714</v>
      </c>
      <c r="K95" s="34"/>
      <c r="L95" s="107"/>
      <c r="S95" s="32"/>
      <c r="T95" s="32"/>
      <c r="U95" s="32"/>
      <c r="V95" s="32"/>
      <c r="W95" s="32"/>
      <c r="X95" s="32"/>
      <c r="Y95" s="32"/>
      <c r="Z95" s="32"/>
      <c r="AA95" s="32"/>
      <c r="AB95" s="32"/>
      <c r="AC95" s="32"/>
      <c r="AD95" s="32"/>
      <c r="AE95" s="32"/>
    </row>
    <row r="96" spans="1:31" s="2" customFormat="1" ht="6.95" customHeight="1">
      <c r="A96" s="32"/>
      <c r="B96" s="33"/>
      <c r="C96" s="34"/>
      <c r="D96" s="34"/>
      <c r="E96" s="34"/>
      <c r="F96" s="34"/>
      <c r="G96" s="34"/>
      <c r="H96" s="34"/>
      <c r="I96" s="106"/>
      <c r="J96" s="34"/>
      <c r="K96" s="34"/>
      <c r="L96" s="107"/>
      <c r="S96" s="32"/>
      <c r="T96" s="32"/>
      <c r="U96" s="32"/>
      <c r="V96" s="32"/>
      <c r="W96" s="32"/>
      <c r="X96" s="32"/>
      <c r="Y96" s="32"/>
      <c r="Z96" s="32"/>
      <c r="AA96" s="32"/>
      <c r="AB96" s="32"/>
      <c r="AC96" s="32"/>
      <c r="AD96" s="32"/>
      <c r="AE96" s="32"/>
    </row>
    <row r="97" spans="1:65" s="2" customFormat="1" ht="15.2" customHeight="1">
      <c r="A97" s="32"/>
      <c r="B97" s="33"/>
      <c r="C97" s="27" t="s">
        <v>24</v>
      </c>
      <c r="D97" s="34"/>
      <c r="E97" s="34"/>
      <c r="F97" s="25" t="str">
        <f>E15</f>
        <v>Statutární město Liberec</v>
      </c>
      <c r="G97" s="34"/>
      <c r="H97" s="34"/>
      <c r="I97" s="109" t="s">
        <v>31</v>
      </c>
      <c r="J97" s="30" t="str">
        <f>E21</f>
        <v xml:space="preserve"> </v>
      </c>
      <c r="K97" s="34"/>
      <c r="L97" s="107"/>
      <c r="S97" s="32"/>
      <c r="T97" s="32"/>
      <c r="U97" s="32"/>
      <c r="V97" s="32"/>
      <c r="W97" s="32"/>
      <c r="X97" s="32"/>
      <c r="Y97" s="32"/>
      <c r="Z97" s="32"/>
      <c r="AA97" s="32"/>
      <c r="AB97" s="32"/>
      <c r="AC97" s="32"/>
      <c r="AD97" s="32"/>
      <c r="AE97" s="32"/>
    </row>
    <row r="98" spans="1:65" s="2" customFormat="1" ht="15.2" customHeight="1">
      <c r="A98" s="32"/>
      <c r="B98" s="33"/>
      <c r="C98" s="27" t="s">
        <v>29</v>
      </c>
      <c r="D98" s="34"/>
      <c r="E98" s="34"/>
      <c r="F98" s="25" t="str">
        <f>IF(E18="","",E18)</f>
        <v>Vyplň údaj</v>
      </c>
      <c r="G98" s="34"/>
      <c r="H98" s="34"/>
      <c r="I98" s="109" t="s">
        <v>34</v>
      </c>
      <c r="J98" s="30" t="str">
        <f>E24</f>
        <v>M3 Stavby v.o.s.</v>
      </c>
      <c r="K98" s="34"/>
      <c r="L98" s="107"/>
      <c r="S98" s="32"/>
      <c r="T98" s="32"/>
      <c r="U98" s="32"/>
      <c r="V98" s="32"/>
      <c r="W98" s="32"/>
      <c r="X98" s="32"/>
      <c r="Y98" s="32"/>
      <c r="Z98" s="32"/>
      <c r="AA98" s="32"/>
      <c r="AB98" s="32"/>
      <c r="AC98" s="32"/>
      <c r="AD98" s="32"/>
      <c r="AE98" s="32"/>
    </row>
    <row r="99" spans="1:65" s="2" customFormat="1" ht="10.35" customHeight="1">
      <c r="A99" s="32"/>
      <c r="B99" s="33"/>
      <c r="C99" s="34"/>
      <c r="D99" s="34"/>
      <c r="E99" s="34"/>
      <c r="F99" s="34"/>
      <c r="G99" s="34"/>
      <c r="H99" s="34"/>
      <c r="I99" s="106"/>
      <c r="J99" s="34"/>
      <c r="K99" s="34"/>
      <c r="L99" s="107"/>
      <c r="S99" s="32"/>
      <c r="T99" s="32"/>
      <c r="U99" s="32"/>
      <c r="V99" s="32"/>
      <c r="W99" s="32"/>
      <c r="X99" s="32"/>
      <c r="Y99" s="32"/>
      <c r="Z99" s="32"/>
      <c r="AA99" s="32"/>
      <c r="AB99" s="32"/>
      <c r="AC99" s="32"/>
      <c r="AD99" s="32"/>
      <c r="AE99" s="32"/>
    </row>
    <row r="100" spans="1:65" s="11" customFormat="1" ht="29.25" customHeight="1">
      <c r="A100" s="157"/>
      <c r="B100" s="158"/>
      <c r="C100" s="159" t="s">
        <v>122</v>
      </c>
      <c r="D100" s="160" t="s">
        <v>58</v>
      </c>
      <c r="E100" s="160" t="s">
        <v>54</v>
      </c>
      <c r="F100" s="160" t="s">
        <v>55</v>
      </c>
      <c r="G100" s="160" t="s">
        <v>123</v>
      </c>
      <c r="H100" s="160" t="s">
        <v>124</v>
      </c>
      <c r="I100" s="161" t="s">
        <v>125</v>
      </c>
      <c r="J100" s="162" t="s">
        <v>97</v>
      </c>
      <c r="K100" s="163" t="s">
        <v>126</v>
      </c>
      <c r="L100" s="164"/>
      <c r="M100" s="66" t="s">
        <v>19</v>
      </c>
      <c r="N100" s="67" t="s">
        <v>43</v>
      </c>
      <c r="O100" s="67" t="s">
        <v>127</v>
      </c>
      <c r="P100" s="67" t="s">
        <v>128</v>
      </c>
      <c r="Q100" s="67" t="s">
        <v>129</v>
      </c>
      <c r="R100" s="67" t="s">
        <v>130</v>
      </c>
      <c r="S100" s="67" t="s">
        <v>131</v>
      </c>
      <c r="T100" s="68" t="s">
        <v>132</v>
      </c>
      <c r="U100" s="157"/>
      <c r="V100" s="157"/>
      <c r="W100" s="157"/>
      <c r="X100" s="157"/>
      <c r="Y100" s="157"/>
      <c r="Z100" s="157"/>
      <c r="AA100" s="157"/>
      <c r="AB100" s="157"/>
      <c r="AC100" s="157"/>
      <c r="AD100" s="157"/>
      <c r="AE100" s="157"/>
    </row>
    <row r="101" spans="1:65" s="2" customFormat="1" ht="22.9" customHeight="1">
      <c r="A101" s="32"/>
      <c r="B101" s="33"/>
      <c r="C101" s="73" t="s">
        <v>133</v>
      </c>
      <c r="D101" s="34"/>
      <c r="E101" s="34"/>
      <c r="F101" s="34"/>
      <c r="G101" s="34"/>
      <c r="H101" s="34"/>
      <c r="I101" s="106"/>
      <c r="J101" s="165">
        <f>BK101</f>
        <v>0</v>
      </c>
      <c r="K101" s="34"/>
      <c r="L101" s="37"/>
      <c r="M101" s="69"/>
      <c r="N101" s="166"/>
      <c r="O101" s="70"/>
      <c r="P101" s="167">
        <f>P102+P150</f>
        <v>0</v>
      </c>
      <c r="Q101" s="70"/>
      <c r="R101" s="167">
        <f>R102+R150</f>
        <v>5.9265938999999985</v>
      </c>
      <c r="S101" s="70"/>
      <c r="T101" s="168">
        <f>T102+T150</f>
        <v>7.3208499999999992</v>
      </c>
      <c r="U101" s="32"/>
      <c r="V101" s="32"/>
      <c r="W101" s="32"/>
      <c r="X101" s="32"/>
      <c r="Y101" s="32"/>
      <c r="Z101" s="32"/>
      <c r="AA101" s="32"/>
      <c r="AB101" s="32"/>
      <c r="AC101" s="32"/>
      <c r="AD101" s="32"/>
      <c r="AE101" s="32"/>
      <c r="AT101" s="15" t="s">
        <v>72</v>
      </c>
      <c r="AU101" s="15" t="s">
        <v>98</v>
      </c>
      <c r="BK101" s="169">
        <f>BK102+BK150</f>
        <v>0</v>
      </c>
    </row>
    <row r="102" spans="1:65" s="12" customFormat="1" ht="25.9" customHeight="1">
      <c r="B102" s="170"/>
      <c r="C102" s="171"/>
      <c r="D102" s="172" t="s">
        <v>72</v>
      </c>
      <c r="E102" s="173" t="s">
        <v>134</v>
      </c>
      <c r="F102" s="173" t="s">
        <v>135</v>
      </c>
      <c r="G102" s="171"/>
      <c r="H102" s="171"/>
      <c r="I102" s="174"/>
      <c r="J102" s="175">
        <f>BK102</f>
        <v>0</v>
      </c>
      <c r="K102" s="171"/>
      <c r="L102" s="176"/>
      <c r="M102" s="177"/>
      <c r="N102" s="178"/>
      <c r="O102" s="178"/>
      <c r="P102" s="179">
        <f>P103+P106+P118+P136+P145</f>
        <v>0</v>
      </c>
      <c r="Q102" s="178"/>
      <c r="R102" s="179">
        <f>R103+R106+R118+R136+R145</f>
        <v>4.9030238999999991</v>
      </c>
      <c r="S102" s="178"/>
      <c r="T102" s="180">
        <f>T103+T106+T118+T136+T145</f>
        <v>7.1199999999999992</v>
      </c>
      <c r="AR102" s="181" t="s">
        <v>81</v>
      </c>
      <c r="AT102" s="182" t="s">
        <v>72</v>
      </c>
      <c r="AU102" s="182" t="s">
        <v>73</v>
      </c>
      <c r="AY102" s="181" t="s">
        <v>136</v>
      </c>
      <c r="BK102" s="183">
        <f>BK103+BK106+BK118+BK136+BK145</f>
        <v>0</v>
      </c>
    </row>
    <row r="103" spans="1:65" s="12" customFormat="1" ht="22.9" customHeight="1">
      <c r="B103" s="170"/>
      <c r="C103" s="171"/>
      <c r="D103" s="172" t="s">
        <v>72</v>
      </c>
      <c r="E103" s="184" t="s">
        <v>137</v>
      </c>
      <c r="F103" s="184" t="s">
        <v>138</v>
      </c>
      <c r="G103" s="171"/>
      <c r="H103" s="171"/>
      <c r="I103" s="174"/>
      <c r="J103" s="185">
        <f>BK103</f>
        <v>0</v>
      </c>
      <c r="K103" s="171"/>
      <c r="L103" s="176"/>
      <c r="M103" s="177"/>
      <c r="N103" s="178"/>
      <c r="O103" s="178"/>
      <c r="P103" s="179">
        <f>SUM(P104:P105)</f>
        <v>0</v>
      </c>
      <c r="Q103" s="178"/>
      <c r="R103" s="179">
        <f>SUM(R104:R105)</f>
        <v>0.21859499999999998</v>
      </c>
      <c r="S103" s="178"/>
      <c r="T103" s="180">
        <f>SUM(T104:T105)</f>
        <v>0</v>
      </c>
      <c r="AR103" s="181" t="s">
        <v>81</v>
      </c>
      <c r="AT103" s="182" t="s">
        <v>72</v>
      </c>
      <c r="AU103" s="182" t="s">
        <v>81</v>
      </c>
      <c r="AY103" s="181" t="s">
        <v>136</v>
      </c>
      <c r="BK103" s="183">
        <f>SUM(BK104:BK105)</f>
        <v>0</v>
      </c>
    </row>
    <row r="104" spans="1:65" s="2" customFormat="1" ht="48" customHeight="1">
      <c r="A104" s="32"/>
      <c r="B104" s="33"/>
      <c r="C104" s="186" t="s">
        <v>81</v>
      </c>
      <c r="D104" s="186" t="s">
        <v>139</v>
      </c>
      <c r="E104" s="187" t="s">
        <v>140</v>
      </c>
      <c r="F104" s="188" t="s">
        <v>141</v>
      </c>
      <c r="G104" s="189" t="s">
        <v>142</v>
      </c>
      <c r="H104" s="190">
        <v>0.1</v>
      </c>
      <c r="I104" s="191"/>
      <c r="J104" s="192">
        <f>ROUND(I104*H104,2)</f>
        <v>0</v>
      </c>
      <c r="K104" s="193"/>
      <c r="L104" s="37"/>
      <c r="M104" s="194" t="s">
        <v>19</v>
      </c>
      <c r="N104" s="195" t="s">
        <v>45</v>
      </c>
      <c r="O104" s="62"/>
      <c r="P104" s="196">
        <f>O104*H104</f>
        <v>0</v>
      </c>
      <c r="Q104" s="196">
        <v>0.11085</v>
      </c>
      <c r="R104" s="196">
        <f>Q104*H104</f>
        <v>1.1085000000000001E-2</v>
      </c>
      <c r="S104" s="196">
        <v>0</v>
      </c>
      <c r="T104" s="197">
        <f>S104*H104</f>
        <v>0</v>
      </c>
      <c r="U104" s="32"/>
      <c r="V104" s="32"/>
      <c r="W104" s="32"/>
      <c r="X104" s="32"/>
      <c r="Y104" s="32"/>
      <c r="Z104" s="32"/>
      <c r="AA104" s="32"/>
      <c r="AB104" s="32"/>
      <c r="AC104" s="32"/>
      <c r="AD104" s="32"/>
      <c r="AE104" s="32"/>
      <c r="AR104" s="198" t="s">
        <v>143</v>
      </c>
      <c r="AT104" s="198" t="s">
        <v>139</v>
      </c>
      <c r="AU104" s="198" t="s">
        <v>144</v>
      </c>
      <c r="AY104" s="15" t="s">
        <v>136</v>
      </c>
      <c r="BE104" s="199">
        <f>IF(N104="základní",J104,0)</f>
        <v>0</v>
      </c>
      <c r="BF104" s="199">
        <f>IF(N104="snížená",J104,0)</f>
        <v>0</v>
      </c>
      <c r="BG104" s="199">
        <f>IF(N104="zákl. přenesená",J104,0)</f>
        <v>0</v>
      </c>
      <c r="BH104" s="199">
        <f>IF(N104="sníž. přenesená",J104,0)</f>
        <v>0</v>
      </c>
      <c r="BI104" s="199">
        <f>IF(N104="nulová",J104,0)</f>
        <v>0</v>
      </c>
      <c r="BJ104" s="15" t="s">
        <v>144</v>
      </c>
      <c r="BK104" s="199">
        <f>ROUND(I104*H104,2)</f>
        <v>0</v>
      </c>
      <c r="BL104" s="15" t="s">
        <v>143</v>
      </c>
      <c r="BM104" s="198" t="s">
        <v>1010</v>
      </c>
    </row>
    <row r="105" spans="1:65" s="2" customFormat="1" ht="36" customHeight="1">
      <c r="A105" s="32"/>
      <c r="B105" s="33"/>
      <c r="C105" s="186" t="s">
        <v>144</v>
      </c>
      <c r="D105" s="186" t="s">
        <v>139</v>
      </c>
      <c r="E105" s="187" t="s">
        <v>146</v>
      </c>
      <c r="F105" s="188" t="s">
        <v>147</v>
      </c>
      <c r="G105" s="189" t="s">
        <v>142</v>
      </c>
      <c r="H105" s="190">
        <v>3</v>
      </c>
      <c r="I105" s="191"/>
      <c r="J105" s="192">
        <f>ROUND(I105*H105,2)</f>
        <v>0</v>
      </c>
      <c r="K105" s="193"/>
      <c r="L105" s="37"/>
      <c r="M105" s="194" t="s">
        <v>19</v>
      </c>
      <c r="N105" s="195" t="s">
        <v>45</v>
      </c>
      <c r="O105" s="62"/>
      <c r="P105" s="196">
        <f>O105*H105</f>
        <v>0</v>
      </c>
      <c r="Q105" s="196">
        <v>6.9169999999999995E-2</v>
      </c>
      <c r="R105" s="196">
        <f>Q105*H105</f>
        <v>0.20750999999999997</v>
      </c>
      <c r="S105" s="196">
        <v>0</v>
      </c>
      <c r="T105" s="197">
        <f>S105*H105</f>
        <v>0</v>
      </c>
      <c r="U105" s="32"/>
      <c r="V105" s="32"/>
      <c r="W105" s="32"/>
      <c r="X105" s="32"/>
      <c r="Y105" s="32"/>
      <c r="Z105" s="32"/>
      <c r="AA105" s="32"/>
      <c r="AB105" s="32"/>
      <c r="AC105" s="32"/>
      <c r="AD105" s="32"/>
      <c r="AE105" s="32"/>
      <c r="AR105" s="198" t="s">
        <v>143</v>
      </c>
      <c r="AT105" s="198" t="s">
        <v>139</v>
      </c>
      <c r="AU105" s="198" t="s">
        <v>144</v>
      </c>
      <c r="AY105" s="15" t="s">
        <v>136</v>
      </c>
      <c r="BE105" s="199">
        <f>IF(N105="základní",J105,0)</f>
        <v>0</v>
      </c>
      <c r="BF105" s="199">
        <f>IF(N105="snížená",J105,0)</f>
        <v>0</v>
      </c>
      <c r="BG105" s="199">
        <f>IF(N105="zákl. přenesená",J105,0)</f>
        <v>0</v>
      </c>
      <c r="BH105" s="199">
        <f>IF(N105="sníž. přenesená",J105,0)</f>
        <v>0</v>
      </c>
      <c r="BI105" s="199">
        <f>IF(N105="nulová",J105,0)</f>
        <v>0</v>
      </c>
      <c r="BJ105" s="15" t="s">
        <v>144</v>
      </c>
      <c r="BK105" s="199">
        <f>ROUND(I105*H105,2)</f>
        <v>0</v>
      </c>
      <c r="BL105" s="15" t="s">
        <v>143</v>
      </c>
      <c r="BM105" s="198" t="s">
        <v>1011</v>
      </c>
    </row>
    <row r="106" spans="1:65" s="12" customFormat="1" ht="22.9" customHeight="1">
      <c r="B106" s="170"/>
      <c r="C106" s="171"/>
      <c r="D106" s="172" t="s">
        <v>72</v>
      </c>
      <c r="E106" s="184" t="s">
        <v>149</v>
      </c>
      <c r="F106" s="184" t="s">
        <v>150</v>
      </c>
      <c r="G106" s="171"/>
      <c r="H106" s="171"/>
      <c r="I106" s="174"/>
      <c r="J106" s="185">
        <f>BK106</f>
        <v>0</v>
      </c>
      <c r="K106" s="171"/>
      <c r="L106" s="176"/>
      <c r="M106" s="177"/>
      <c r="N106" s="178"/>
      <c r="O106" s="178"/>
      <c r="P106" s="179">
        <f>SUM(P107:P117)</f>
        <v>0</v>
      </c>
      <c r="Q106" s="178"/>
      <c r="R106" s="179">
        <f>SUM(R107:R117)</f>
        <v>4.6823888999999994</v>
      </c>
      <c r="S106" s="178"/>
      <c r="T106" s="180">
        <f>SUM(T107:T117)</f>
        <v>0</v>
      </c>
      <c r="AR106" s="181" t="s">
        <v>81</v>
      </c>
      <c r="AT106" s="182" t="s">
        <v>72</v>
      </c>
      <c r="AU106" s="182" t="s">
        <v>81</v>
      </c>
      <c r="AY106" s="181" t="s">
        <v>136</v>
      </c>
      <c r="BK106" s="183">
        <f>SUM(BK107:BK117)</f>
        <v>0</v>
      </c>
    </row>
    <row r="107" spans="1:65" s="2" customFormat="1" ht="36" customHeight="1">
      <c r="A107" s="32"/>
      <c r="B107" s="33"/>
      <c r="C107" s="186" t="s">
        <v>137</v>
      </c>
      <c r="D107" s="186" t="s">
        <v>139</v>
      </c>
      <c r="E107" s="187" t="s">
        <v>151</v>
      </c>
      <c r="F107" s="188" t="s">
        <v>152</v>
      </c>
      <c r="G107" s="189" t="s">
        <v>142</v>
      </c>
      <c r="H107" s="190">
        <v>31</v>
      </c>
      <c r="I107" s="191"/>
      <c r="J107" s="192">
        <f>ROUND(I107*H107,2)</f>
        <v>0</v>
      </c>
      <c r="K107" s="193"/>
      <c r="L107" s="37"/>
      <c r="M107" s="194" t="s">
        <v>19</v>
      </c>
      <c r="N107" s="195" t="s">
        <v>45</v>
      </c>
      <c r="O107" s="62"/>
      <c r="P107" s="196">
        <f>O107*H107</f>
        <v>0</v>
      </c>
      <c r="Q107" s="196">
        <v>1.575E-2</v>
      </c>
      <c r="R107" s="196">
        <f>Q107*H107</f>
        <v>0.48825000000000002</v>
      </c>
      <c r="S107" s="196">
        <v>0</v>
      </c>
      <c r="T107" s="197">
        <f>S107*H107</f>
        <v>0</v>
      </c>
      <c r="U107" s="32"/>
      <c r="V107" s="32"/>
      <c r="W107" s="32"/>
      <c r="X107" s="32"/>
      <c r="Y107" s="32"/>
      <c r="Z107" s="32"/>
      <c r="AA107" s="32"/>
      <c r="AB107" s="32"/>
      <c r="AC107" s="32"/>
      <c r="AD107" s="32"/>
      <c r="AE107" s="32"/>
      <c r="AR107" s="198" t="s">
        <v>143</v>
      </c>
      <c r="AT107" s="198" t="s">
        <v>139</v>
      </c>
      <c r="AU107" s="198" t="s">
        <v>144</v>
      </c>
      <c r="AY107" s="15" t="s">
        <v>136</v>
      </c>
      <c r="BE107" s="199">
        <f>IF(N107="základní",J107,0)</f>
        <v>0</v>
      </c>
      <c r="BF107" s="199">
        <f>IF(N107="snížená",J107,0)</f>
        <v>0</v>
      </c>
      <c r="BG107" s="199">
        <f>IF(N107="zákl. přenesená",J107,0)</f>
        <v>0</v>
      </c>
      <c r="BH107" s="199">
        <f>IF(N107="sníž. přenesená",J107,0)</f>
        <v>0</v>
      </c>
      <c r="BI107" s="199">
        <f>IF(N107="nulová",J107,0)</f>
        <v>0</v>
      </c>
      <c r="BJ107" s="15" t="s">
        <v>144</v>
      </c>
      <c r="BK107" s="199">
        <f>ROUND(I107*H107,2)</f>
        <v>0</v>
      </c>
      <c r="BL107" s="15" t="s">
        <v>143</v>
      </c>
      <c r="BM107" s="198" t="s">
        <v>1012</v>
      </c>
    </row>
    <row r="108" spans="1:65" s="2" customFormat="1" ht="78">
      <c r="A108" s="32"/>
      <c r="B108" s="33"/>
      <c r="C108" s="34"/>
      <c r="D108" s="200" t="s">
        <v>154</v>
      </c>
      <c r="E108" s="34"/>
      <c r="F108" s="201" t="s">
        <v>155</v>
      </c>
      <c r="G108" s="34"/>
      <c r="H108" s="34"/>
      <c r="I108" s="106"/>
      <c r="J108" s="34"/>
      <c r="K108" s="34"/>
      <c r="L108" s="37"/>
      <c r="M108" s="202"/>
      <c r="N108" s="203"/>
      <c r="O108" s="62"/>
      <c r="P108" s="62"/>
      <c r="Q108" s="62"/>
      <c r="R108" s="62"/>
      <c r="S108" s="62"/>
      <c r="T108" s="63"/>
      <c r="U108" s="32"/>
      <c r="V108" s="32"/>
      <c r="W108" s="32"/>
      <c r="X108" s="32"/>
      <c r="Y108" s="32"/>
      <c r="Z108" s="32"/>
      <c r="AA108" s="32"/>
      <c r="AB108" s="32"/>
      <c r="AC108" s="32"/>
      <c r="AD108" s="32"/>
      <c r="AE108" s="32"/>
      <c r="AT108" s="15" t="s">
        <v>154</v>
      </c>
      <c r="AU108" s="15" t="s">
        <v>144</v>
      </c>
    </row>
    <row r="109" spans="1:65" s="2" customFormat="1" ht="48" customHeight="1">
      <c r="A109" s="32"/>
      <c r="B109" s="33"/>
      <c r="C109" s="186" t="s">
        <v>143</v>
      </c>
      <c r="D109" s="186" t="s">
        <v>139</v>
      </c>
      <c r="E109" s="187" t="s">
        <v>156</v>
      </c>
      <c r="F109" s="188" t="s">
        <v>157</v>
      </c>
      <c r="G109" s="189" t="s">
        <v>142</v>
      </c>
      <c r="H109" s="190">
        <v>6</v>
      </c>
      <c r="I109" s="191"/>
      <c r="J109" s="192">
        <f>ROUND(I109*H109,2)</f>
        <v>0</v>
      </c>
      <c r="K109" s="193"/>
      <c r="L109" s="37"/>
      <c r="M109" s="194" t="s">
        <v>19</v>
      </c>
      <c r="N109" s="195" t="s">
        <v>45</v>
      </c>
      <c r="O109" s="62"/>
      <c r="P109" s="196">
        <f>O109*H109</f>
        <v>0</v>
      </c>
      <c r="Q109" s="196">
        <v>1.8380000000000001E-2</v>
      </c>
      <c r="R109" s="196">
        <f>Q109*H109</f>
        <v>0.11028</v>
      </c>
      <c r="S109" s="196">
        <v>0</v>
      </c>
      <c r="T109" s="197">
        <f>S109*H109</f>
        <v>0</v>
      </c>
      <c r="U109" s="32"/>
      <c r="V109" s="32"/>
      <c r="W109" s="32"/>
      <c r="X109" s="32"/>
      <c r="Y109" s="32"/>
      <c r="Z109" s="32"/>
      <c r="AA109" s="32"/>
      <c r="AB109" s="32"/>
      <c r="AC109" s="32"/>
      <c r="AD109" s="32"/>
      <c r="AE109" s="32"/>
      <c r="AR109" s="198" t="s">
        <v>143</v>
      </c>
      <c r="AT109" s="198" t="s">
        <v>139</v>
      </c>
      <c r="AU109" s="198" t="s">
        <v>144</v>
      </c>
      <c r="AY109" s="15" t="s">
        <v>136</v>
      </c>
      <c r="BE109" s="199">
        <f>IF(N109="základní",J109,0)</f>
        <v>0</v>
      </c>
      <c r="BF109" s="199">
        <f>IF(N109="snížená",J109,0)</f>
        <v>0</v>
      </c>
      <c r="BG109" s="199">
        <f>IF(N109="zákl. přenesená",J109,0)</f>
        <v>0</v>
      </c>
      <c r="BH109" s="199">
        <f>IF(N109="sníž. přenesená",J109,0)</f>
        <v>0</v>
      </c>
      <c r="BI109" s="199">
        <f>IF(N109="nulová",J109,0)</f>
        <v>0</v>
      </c>
      <c r="BJ109" s="15" t="s">
        <v>144</v>
      </c>
      <c r="BK109" s="199">
        <f>ROUND(I109*H109,2)</f>
        <v>0</v>
      </c>
      <c r="BL109" s="15" t="s">
        <v>143</v>
      </c>
      <c r="BM109" s="198" t="s">
        <v>1013</v>
      </c>
    </row>
    <row r="110" spans="1:65" s="2" customFormat="1" ht="78">
      <c r="A110" s="32"/>
      <c r="B110" s="33"/>
      <c r="C110" s="34"/>
      <c r="D110" s="200" t="s">
        <v>154</v>
      </c>
      <c r="E110" s="34"/>
      <c r="F110" s="201" t="s">
        <v>155</v>
      </c>
      <c r="G110" s="34"/>
      <c r="H110" s="34"/>
      <c r="I110" s="106"/>
      <c r="J110" s="34"/>
      <c r="K110" s="34"/>
      <c r="L110" s="37"/>
      <c r="M110" s="202"/>
      <c r="N110" s="203"/>
      <c r="O110" s="62"/>
      <c r="P110" s="62"/>
      <c r="Q110" s="62"/>
      <c r="R110" s="62"/>
      <c r="S110" s="62"/>
      <c r="T110" s="63"/>
      <c r="U110" s="32"/>
      <c r="V110" s="32"/>
      <c r="W110" s="32"/>
      <c r="X110" s="32"/>
      <c r="Y110" s="32"/>
      <c r="Z110" s="32"/>
      <c r="AA110" s="32"/>
      <c r="AB110" s="32"/>
      <c r="AC110" s="32"/>
      <c r="AD110" s="32"/>
      <c r="AE110" s="32"/>
      <c r="AT110" s="15" t="s">
        <v>154</v>
      </c>
      <c r="AU110" s="15" t="s">
        <v>144</v>
      </c>
    </row>
    <row r="111" spans="1:65" s="2" customFormat="1" ht="36" customHeight="1">
      <c r="A111" s="32"/>
      <c r="B111" s="33"/>
      <c r="C111" s="186" t="s">
        <v>159</v>
      </c>
      <c r="D111" s="186" t="s">
        <v>139</v>
      </c>
      <c r="E111" s="187" t="s">
        <v>160</v>
      </c>
      <c r="F111" s="188" t="s">
        <v>161</v>
      </c>
      <c r="G111" s="189" t="s">
        <v>162</v>
      </c>
      <c r="H111" s="190">
        <v>5</v>
      </c>
      <c r="I111" s="191"/>
      <c r="J111" s="192">
        <f>ROUND(I111*H111,2)</f>
        <v>0</v>
      </c>
      <c r="K111" s="193"/>
      <c r="L111" s="37"/>
      <c r="M111" s="194" t="s">
        <v>19</v>
      </c>
      <c r="N111" s="195" t="s">
        <v>45</v>
      </c>
      <c r="O111" s="62"/>
      <c r="P111" s="196">
        <f>O111*H111</f>
        <v>0</v>
      </c>
      <c r="Q111" s="196">
        <v>4.1500000000000002E-2</v>
      </c>
      <c r="R111" s="196">
        <f>Q111*H111</f>
        <v>0.20750000000000002</v>
      </c>
      <c r="S111" s="196">
        <v>0</v>
      </c>
      <c r="T111" s="197">
        <f>S111*H111</f>
        <v>0</v>
      </c>
      <c r="U111" s="32"/>
      <c r="V111" s="32"/>
      <c r="W111" s="32"/>
      <c r="X111" s="32"/>
      <c r="Y111" s="32"/>
      <c r="Z111" s="32"/>
      <c r="AA111" s="32"/>
      <c r="AB111" s="32"/>
      <c r="AC111" s="32"/>
      <c r="AD111" s="32"/>
      <c r="AE111" s="32"/>
      <c r="AR111" s="198" t="s">
        <v>143</v>
      </c>
      <c r="AT111" s="198" t="s">
        <v>139</v>
      </c>
      <c r="AU111" s="198" t="s">
        <v>144</v>
      </c>
      <c r="AY111" s="15" t="s">
        <v>136</v>
      </c>
      <c r="BE111" s="199">
        <f>IF(N111="základní",J111,0)</f>
        <v>0</v>
      </c>
      <c r="BF111" s="199">
        <f>IF(N111="snížená",J111,0)</f>
        <v>0</v>
      </c>
      <c r="BG111" s="199">
        <f>IF(N111="zákl. přenesená",J111,0)</f>
        <v>0</v>
      </c>
      <c r="BH111" s="199">
        <f>IF(N111="sníž. přenesená",J111,0)</f>
        <v>0</v>
      </c>
      <c r="BI111" s="199">
        <f>IF(N111="nulová",J111,0)</f>
        <v>0</v>
      </c>
      <c r="BJ111" s="15" t="s">
        <v>144</v>
      </c>
      <c r="BK111" s="199">
        <f>ROUND(I111*H111,2)</f>
        <v>0</v>
      </c>
      <c r="BL111" s="15" t="s">
        <v>143</v>
      </c>
      <c r="BM111" s="198" t="s">
        <v>1014</v>
      </c>
    </row>
    <row r="112" spans="1:65" s="2" customFormat="1" ht="24" customHeight="1">
      <c r="A112" s="32"/>
      <c r="B112" s="33"/>
      <c r="C112" s="186" t="s">
        <v>149</v>
      </c>
      <c r="D112" s="186" t="s">
        <v>139</v>
      </c>
      <c r="E112" s="187" t="s">
        <v>164</v>
      </c>
      <c r="F112" s="188" t="s">
        <v>165</v>
      </c>
      <c r="G112" s="189" t="s">
        <v>166</v>
      </c>
      <c r="H112" s="190">
        <v>1.41</v>
      </c>
      <c r="I112" s="191"/>
      <c r="J112" s="192">
        <f>ROUND(I112*H112,2)</f>
        <v>0</v>
      </c>
      <c r="K112" s="193"/>
      <c r="L112" s="37"/>
      <c r="M112" s="194" t="s">
        <v>19</v>
      </c>
      <c r="N112" s="195" t="s">
        <v>45</v>
      </c>
      <c r="O112" s="62"/>
      <c r="P112" s="196">
        <f>O112*H112</f>
        <v>0</v>
      </c>
      <c r="Q112" s="196">
        <v>2.45329</v>
      </c>
      <c r="R112" s="196">
        <f>Q112*H112</f>
        <v>3.4591388999999997</v>
      </c>
      <c r="S112" s="196">
        <v>0</v>
      </c>
      <c r="T112" s="197">
        <f>S112*H112</f>
        <v>0</v>
      </c>
      <c r="U112" s="32"/>
      <c r="V112" s="32"/>
      <c r="W112" s="32"/>
      <c r="X112" s="32"/>
      <c r="Y112" s="32"/>
      <c r="Z112" s="32"/>
      <c r="AA112" s="32"/>
      <c r="AB112" s="32"/>
      <c r="AC112" s="32"/>
      <c r="AD112" s="32"/>
      <c r="AE112" s="32"/>
      <c r="AR112" s="198" t="s">
        <v>143</v>
      </c>
      <c r="AT112" s="198" t="s">
        <v>139</v>
      </c>
      <c r="AU112" s="198" t="s">
        <v>144</v>
      </c>
      <c r="AY112" s="15" t="s">
        <v>136</v>
      </c>
      <c r="BE112" s="199">
        <f>IF(N112="základní",J112,0)</f>
        <v>0</v>
      </c>
      <c r="BF112" s="199">
        <f>IF(N112="snížená",J112,0)</f>
        <v>0</v>
      </c>
      <c r="BG112" s="199">
        <f>IF(N112="zákl. přenesená",J112,0)</f>
        <v>0</v>
      </c>
      <c r="BH112" s="199">
        <f>IF(N112="sníž. přenesená",J112,0)</f>
        <v>0</v>
      </c>
      <c r="BI112" s="199">
        <f>IF(N112="nulová",J112,0)</f>
        <v>0</v>
      </c>
      <c r="BJ112" s="15" t="s">
        <v>144</v>
      </c>
      <c r="BK112" s="199">
        <f>ROUND(I112*H112,2)</f>
        <v>0</v>
      </c>
      <c r="BL112" s="15" t="s">
        <v>143</v>
      </c>
      <c r="BM112" s="198" t="s">
        <v>1015</v>
      </c>
    </row>
    <row r="113" spans="1:65" s="2" customFormat="1" ht="224.25">
      <c r="A113" s="32"/>
      <c r="B113" s="33"/>
      <c r="C113" s="34"/>
      <c r="D113" s="200" t="s">
        <v>154</v>
      </c>
      <c r="E113" s="34"/>
      <c r="F113" s="201" t="s">
        <v>168</v>
      </c>
      <c r="G113" s="34"/>
      <c r="H113" s="34"/>
      <c r="I113" s="106"/>
      <c r="J113" s="34"/>
      <c r="K113" s="34"/>
      <c r="L113" s="37"/>
      <c r="M113" s="202"/>
      <c r="N113" s="203"/>
      <c r="O113" s="62"/>
      <c r="P113" s="62"/>
      <c r="Q113" s="62"/>
      <c r="R113" s="62"/>
      <c r="S113" s="62"/>
      <c r="T113" s="63"/>
      <c r="U113" s="32"/>
      <c r="V113" s="32"/>
      <c r="W113" s="32"/>
      <c r="X113" s="32"/>
      <c r="Y113" s="32"/>
      <c r="Z113" s="32"/>
      <c r="AA113" s="32"/>
      <c r="AB113" s="32"/>
      <c r="AC113" s="32"/>
      <c r="AD113" s="32"/>
      <c r="AE113" s="32"/>
      <c r="AT113" s="15" t="s">
        <v>154</v>
      </c>
      <c r="AU113" s="15" t="s">
        <v>144</v>
      </c>
    </row>
    <row r="114" spans="1:65" s="2" customFormat="1" ht="60" customHeight="1">
      <c r="A114" s="32"/>
      <c r="B114" s="33"/>
      <c r="C114" s="186" t="s">
        <v>169</v>
      </c>
      <c r="D114" s="186" t="s">
        <v>139</v>
      </c>
      <c r="E114" s="187" t="s">
        <v>170</v>
      </c>
      <c r="F114" s="188" t="s">
        <v>171</v>
      </c>
      <c r="G114" s="189" t="s">
        <v>142</v>
      </c>
      <c r="H114" s="190">
        <v>8</v>
      </c>
      <c r="I114" s="191"/>
      <c r="J114" s="192">
        <f>ROUND(I114*H114,2)</f>
        <v>0</v>
      </c>
      <c r="K114" s="193"/>
      <c r="L114" s="37"/>
      <c r="M114" s="194" t="s">
        <v>19</v>
      </c>
      <c r="N114" s="195" t="s">
        <v>45</v>
      </c>
      <c r="O114" s="62"/>
      <c r="P114" s="196">
        <f>O114*H114</f>
        <v>0</v>
      </c>
      <c r="Q114" s="196">
        <v>4.8680000000000001E-2</v>
      </c>
      <c r="R114" s="196">
        <f>Q114*H114</f>
        <v>0.38944000000000001</v>
      </c>
      <c r="S114" s="196">
        <v>0</v>
      </c>
      <c r="T114" s="197">
        <f>S114*H114</f>
        <v>0</v>
      </c>
      <c r="U114" s="32"/>
      <c r="V114" s="32"/>
      <c r="W114" s="32"/>
      <c r="X114" s="32"/>
      <c r="Y114" s="32"/>
      <c r="Z114" s="32"/>
      <c r="AA114" s="32"/>
      <c r="AB114" s="32"/>
      <c r="AC114" s="32"/>
      <c r="AD114" s="32"/>
      <c r="AE114" s="32"/>
      <c r="AR114" s="198" t="s">
        <v>143</v>
      </c>
      <c r="AT114" s="198" t="s">
        <v>139</v>
      </c>
      <c r="AU114" s="198" t="s">
        <v>144</v>
      </c>
      <c r="AY114" s="15" t="s">
        <v>136</v>
      </c>
      <c r="BE114" s="199">
        <f>IF(N114="základní",J114,0)</f>
        <v>0</v>
      </c>
      <c r="BF114" s="199">
        <f>IF(N114="snížená",J114,0)</f>
        <v>0</v>
      </c>
      <c r="BG114" s="199">
        <f>IF(N114="zákl. přenesená",J114,0)</f>
        <v>0</v>
      </c>
      <c r="BH114" s="199">
        <f>IF(N114="sníž. přenesená",J114,0)</f>
        <v>0</v>
      </c>
      <c r="BI114" s="199">
        <f>IF(N114="nulová",J114,0)</f>
        <v>0</v>
      </c>
      <c r="BJ114" s="15" t="s">
        <v>144</v>
      </c>
      <c r="BK114" s="199">
        <f>ROUND(I114*H114,2)</f>
        <v>0</v>
      </c>
      <c r="BL114" s="15" t="s">
        <v>143</v>
      </c>
      <c r="BM114" s="198" t="s">
        <v>1016</v>
      </c>
    </row>
    <row r="115" spans="1:65" s="2" customFormat="1" ht="36" customHeight="1">
      <c r="A115" s="32"/>
      <c r="B115" s="33"/>
      <c r="C115" s="186" t="s">
        <v>173</v>
      </c>
      <c r="D115" s="186" t="s">
        <v>139</v>
      </c>
      <c r="E115" s="187" t="s">
        <v>174</v>
      </c>
      <c r="F115" s="188" t="s">
        <v>175</v>
      </c>
      <c r="G115" s="189" t="s">
        <v>162</v>
      </c>
      <c r="H115" s="190">
        <v>1</v>
      </c>
      <c r="I115" s="191"/>
      <c r="J115" s="192">
        <f>ROUND(I115*H115,2)</f>
        <v>0</v>
      </c>
      <c r="K115" s="193"/>
      <c r="L115" s="37"/>
      <c r="M115" s="194" t="s">
        <v>19</v>
      </c>
      <c r="N115" s="195" t="s">
        <v>45</v>
      </c>
      <c r="O115" s="62"/>
      <c r="P115" s="196">
        <f>O115*H115</f>
        <v>0</v>
      </c>
      <c r="Q115" s="196">
        <v>1.6979999999999999E-2</v>
      </c>
      <c r="R115" s="196">
        <f>Q115*H115</f>
        <v>1.6979999999999999E-2</v>
      </c>
      <c r="S115" s="196">
        <v>0</v>
      </c>
      <c r="T115" s="197">
        <f>S115*H115</f>
        <v>0</v>
      </c>
      <c r="U115" s="32"/>
      <c r="V115" s="32"/>
      <c r="W115" s="32"/>
      <c r="X115" s="32"/>
      <c r="Y115" s="32"/>
      <c r="Z115" s="32"/>
      <c r="AA115" s="32"/>
      <c r="AB115" s="32"/>
      <c r="AC115" s="32"/>
      <c r="AD115" s="32"/>
      <c r="AE115" s="32"/>
      <c r="AR115" s="198" t="s">
        <v>143</v>
      </c>
      <c r="AT115" s="198" t="s">
        <v>139</v>
      </c>
      <c r="AU115" s="198" t="s">
        <v>144</v>
      </c>
      <c r="AY115" s="15" t="s">
        <v>136</v>
      </c>
      <c r="BE115" s="199">
        <f>IF(N115="základní",J115,0)</f>
        <v>0</v>
      </c>
      <c r="BF115" s="199">
        <f>IF(N115="snížená",J115,0)</f>
        <v>0</v>
      </c>
      <c r="BG115" s="199">
        <f>IF(N115="zákl. přenesená",J115,0)</f>
        <v>0</v>
      </c>
      <c r="BH115" s="199">
        <f>IF(N115="sníž. přenesená",J115,0)</f>
        <v>0</v>
      </c>
      <c r="BI115" s="199">
        <f>IF(N115="nulová",J115,0)</f>
        <v>0</v>
      </c>
      <c r="BJ115" s="15" t="s">
        <v>144</v>
      </c>
      <c r="BK115" s="199">
        <f>ROUND(I115*H115,2)</f>
        <v>0</v>
      </c>
      <c r="BL115" s="15" t="s">
        <v>143</v>
      </c>
      <c r="BM115" s="198" t="s">
        <v>1017</v>
      </c>
    </row>
    <row r="116" spans="1:65" s="2" customFormat="1" ht="195">
      <c r="A116" s="32"/>
      <c r="B116" s="33"/>
      <c r="C116" s="34"/>
      <c r="D116" s="200" t="s">
        <v>154</v>
      </c>
      <c r="E116" s="34"/>
      <c r="F116" s="201" t="s">
        <v>177</v>
      </c>
      <c r="G116" s="34"/>
      <c r="H116" s="34"/>
      <c r="I116" s="106"/>
      <c r="J116" s="34"/>
      <c r="K116" s="34"/>
      <c r="L116" s="37"/>
      <c r="M116" s="202"/>
      <c r="N116" s="203"/>
      <c r="O116" s="62"/>
      <c r="P116" s="62"/>
      <c r="Q116" s="62"/>
      <c r="R116" s="62"/>
      <c r="S116" s="62"/>
      <c r="T116" s="63"/>
      <c r="U116" s="32"/>
      <c r="V116" s="32"/>
      <c r="W116" s="32"/>
      <c r="X116" s="32"/>
      <c r="Y116" s="32"/>
      <c r="Z116" s="32"/>
      <c r="AA116" s="32"/>
      <c r="AB116" s="32"/>
      <c r="AC116" s="32"/>
      <c r="AD116" s="32"/>
      <c r="AE116" s="32"/>
      <c r="AT116" s="15" t="s">
        <v>154</v>
      </c>
      <c r="AU116" s="15" t="s">
        <v>144</v>
      </c>
    </row>
    <row r="117" spans="1:65" s="2" customFormat="1" ht="24" customHeight="1">
      <c r="A117" s="32"/>
      <c r="B117" s="33"/>
      <c r="C117" s="204" t="s">
        <v>178</v>
      </c>
      <c r="D117" s="204" t="s">
        <v>179</v>
      </c>
      <c r="E117" s="205" t="s">
        <v>180</v>
      </c>
      <c r="F117" s="206" t="s">
        <v>181</v>
      </c>
      <c r="G117" s="207" t="s">
        <v>162</v>
      </c>
      <c r="H117" s="208">
        <v>1</v>
      </c>
      <c r="I117" s="209"/>
      <c r="J117" s="210">
        <f>ROUND(I117*H117,2)</f>
        <v>0</v>
      </c>
      <c r="K117" s="211"/>
      <c r="L117" s="212"/>
      <c r="M117" s="213" t="s">
        <v>19</v>
      </c>
      <c r="N117" s="214" t="s">
        <v>45</v>
      </c>
      <c r="O117" s="62"/>
      <c r="P117" s="196">
        <f>O117*H117</f>
        <v>0</v>
      </c>
      <c r="Q117" s="196">
        <v>1.0800000000000001E-2</v>
      </c>
      <c r="R117" s="196">
        <f>Q117*H117</f>
        <v>1.0800000000000001E-2</v>
      </c>
      <c r="S117" s="196">
        <v>0</v>
      </c>
      <c r="T117" s="197">
        <f>S117*H117</f>
        <v>0</v>
      </c>
      <c r="U117" s="32"/>
      <c r="V117" s="32"/>
      <c r="W117" s="32"/>
      <c r="X117" s="32"/>
      <c r="Y117" s="32"/>
      <c r="Z117" s="32"/>
      <c r="AA117" s="32"/>
      <c r="AB117" s="32"/>
      <c r="AC117" s="32"/>
      <c r="AD117" s="32"/>
      <c r="AE117" s="32"/>
      <c r="AR117" s="198" t="s">
        <v>173</v>
      </c>
      <c r="AT117" s="198" t="s">
        <v>179</v>
      </c>
      <c r="AU117" s="198" t="s">
        <v>144</v>
      </c>
      <c r="AY117" s="15" t="s">
        <v>136</v>
      </c>
      <c r="BE117" s="199">
        <f>IF(N117="základní",J117,0)</f>
        <v>0</v>
      </c>
      <c r="BF117" s="199">
        <f>IF(N117="snížená",J117,0)</f>
        <v>0</v>
      </c>
      <c r="BG117" s="199">
        <f>IF(N117="zákl. přenesená",J117,0)</f>
        <v>0</v>
      </c>
      <c r="BH117" s="199">
        <f>IF(N117="sníž. přenesená",J117,0)</f>
        <v>0</v>
      </c>
      <c r="BI117" s="199">
        <f>IF(N117="nulová",J117,0)</f>
        <v>0</v>
      </c>
      <c r="BJ117" s="15" t="s">
        <v>144</v>
      </c>
      <c r="BK117" s="199">
        <f>ROUND(I117*H117,2)</f>
        <v>0</v>
      </c>
      <c r="BL117" s="15" t="s">
        <v>143</v>
      </c>
      <c r="BM117" s="198" t="s">
        <v>1018</v>
      </c>
    </row>
    <row r="118" spans="1:65" s="12" customFormat="1" ht="22.9" customHeight="1">
      <c r="B118" s="170"/>
      <c r="C118" s="171"/>
      <c r="D118" s="172" t="s">
        <v>72</v>
      </c>
      <c r="E118" s="184" t="s">
        <v>178</v>
      </c>
      <c r="F118" s="184" t="s">
        <v>183</v>
      </c>
      <c r="G118" s="171"/>
      <c r="H118" s="171"/>
      <c r="I118" s="174"/>
      <c r="J118" s="185">
        <f>BK118</f>
        <v>0</v>
      </c>
      <c r="K118" s="171"/>
      <c r="L118" s="176"/>
      <c r="M118" s="177"/>
      <c r="N118" s="178"/>
      <c r="O118" s="178"/>
      <c r="P118" s="179">
        <f>SUM(P119:P135)</f>
        <v>0</v>
      </c>
      <c r="Q118" s="178"/>
      <c r="R118" s="179">
        <f>SUM(R119:R135)</f>
        <v>2.0399999999999997E-3</v>
      </c>
      <c r="S118" s="178"/>
      <c r="T118" s="180">
        <f>SUM(T119:T135)</f>
        <v>7.1199999999999992</v>
      </c>
      <c r="AR118" s="181" t="s">
        <v>81</v>
      </c>
      <c r="AT118" s="182" t="s">
        <v>72</v>
      </c>
      <c r="AU118" s="182" t="s">
        <v>81</v>
      </c>
      <c r="AY118" s="181" t="s">
        <v>136</v>
      </c>
      <c r="BK118" s="183">
        <f>SUM(BK119:BK135)</f>
        <v>0</v>
      </c>
    </row>
    <row r="119" spans="1:65" s="2" customFormat="1" ht="36" customHeight="1">
      <c r="A119" s="32"/>
      <c r="B119" s="33"/>
      <c r="C119" s="186" t="s">
        <v>184</v>
      </c>
      <c r="D119" s="186" t="s">
        <v>139</v>
      </c>
      <c r="E119" s="187" t="s">
        <v>185</v>
      </c>
      <c r="F119" s="188" t="s">
        <v>186</v>
      </c>
      <c r="G119" s="189" t="s">
        <v>142</v>
      </c>
      <c r="H119" s="190">
        <v>12</v>
      </c>
      <c r="I119" s="191"/>
      <c r="J119" s="192">
        <f>ROUND(I119*H119,2)</f>
        <v>0</v>
      </c>
      <c r="K119" s="193"/>
      <c r="L119" s="37"/>
      <c r="M119" s="194" t="s">
        <v>19</v>
      </c>
      <c r="N119" s="195" t="s">
        <v>45</v>
      </c>
      <c r="O119" s="62"/>
      <c r="P119" s="196">
        <f>O119*H119</f>
        <v>0</v>
      </c>
      <c r="Q119" s="196">
        <v>1.2999999999999999E-4</v>
      </c>
      <c r="R119" s="196">
        <f>Q119*H119</f>
        <v>1.5599999999999998E-3</v>
      </c>
      <c r="S119" s="196">
        <v>0</v>
      </c>
      <c r="T119" s="197">
        <f>S119*H119</f>
        <v>0</v>
      </c>
      <c r="U119" s="32"/>
      <c r="V119" s="32"/>
      <c r="W119" s="32"/>
      <c r="X119" s="32"/>
      <c r="Y119" s="32"/>
      <c r="Z119" s="32"/>
      <c r="AA119" s="32"/>
      <c r="AB119" s="32"/>
      <c r="AC119" s="32"/>
      <c r="AD119" s="32"/>
      <c r="AE119" s="32"/>
      <c r="AR119" s="198" t="s">
        <v>143</v>
      </c>
      <c r="AT119" s="198" t="s">
        <v>139</v>
      </c>
      <c r="AU119" s="198" t="s">
        <v>144</v>
      </c>
      <c r="AY119" s="15" t="s">
        <v>136</v>
      </c>
      <c r="BE119" s="199">
        <f>IF(N119="základní",J119,0)</f>
        <v>0</v>
      </c>
      <c r="BF119" s="199">
        <f>IF(N119="snížená",J119,0)</f>
        <v>0</v>
      </c>
      <c r="BG119" s="199">
        <f>IF(N119="zákl. přenesená",J119,0)</f>
        <v>0</v>
      </c>
      <c r="BH119" s="199">
        <f>IF(N119="sníž. přenesená",J119,0)</f>
        <v>0</v>
      </c>
      <c r="BI119" s="199">
        <f>IF(N119="nulová",J119,0)</f>
        <v>0</v>
      </c>
      <c r="BJ119" s="15" t="s">
        <v>144</v>
      </c>
      <c r="BK119" s="199">
        <f>ROUND(I119*H119,2)</f>
        <v>0</v>
      </c>
      <c r="BL119" s="15" t="s">
        <v>143</v>
      </c>
      <c r="BM119" s="198" t="s">
        <v>1019</v>
      </c>
    </row>
    <row r="120" spans="1:65" s="2" customFormat="1" ht="78">
      <c r="A120" s="32"/>
      <c r="B120" s="33"/>
      <c r="C120" s="34"/>
      <c r="D120" s="200" t="s">
        <v>154</v>
      </c>
      <c r="E120" s="34"/>
      <c r="F120" s="201" t="s">
        <v>188</v>
      </c>
      <c r="G120" s="34"/>
      <c r="H120" s="34"/>
      <c r="I120" s="106"/>
      <c r="J120" s="34"/>
      <c r="K120" s="34"/>
      <c r="L120" s="37"/>
      <c r="M120" s="202"/>
      <c r="N120" s="203"/>
      <c r="O120" s="62"/>
      <c r="P120" s="62"/>
      <c r="Q120" s="62"/>
      <c r="R120" s="62"/>
      <c r="S120" s="62"/>
      <c r="T120" s="63"/>
      <c r="U120" s="32"/>
      <c r="V120" s="32"/>
      <c r="W120" s="32"/>
      <c r="X120" s="32"/>
      <c r="Y120" s="32"/>
      <c r="Z120" s="32"/>
      <c r="AA120" s="32"/>
      <c r="AB120" s="32"/>
      <c r="AC120" s="32"/>
      <c r="AD120" s="32"/>
      <c r="AE120" s="32"/>
      <c r="AT120" s="15" t="s">
        <v>154</v>
      </c>
      <c r="AU120" s="15" t="s">
        <v>144</v>
      </c>
    </row>
    <row r="121" spans="1:65" s="2" customFormat="1" ht="36" customHeight="1">
      <c r="A121" s="32"/>
      <c r="B121" s="33"/>
      <c r="C121" s="186" t="s">
        <v>189</v>
      </c>
      <c r="D121" s="186" t="s">
        <v>139</v>
      </c>
      <c r="E121" s="187" t="s">
        <v>190</v>
      </c>
      <c r="F121" s="188" t="s">
        <v>191</v>
      </c>
      <c r="G121" s="189" t="s">
        <v>142</v>
      </c>
      <c r="H121" s="190">
        <v>12</v>
      </c>
      <c r="I121" s="191"/>
      <c r="J121" s="192">
        <f>ROUND(I121*H121,2)</f>
        <v>0</v>
      </c>
      <c r="K121" s="193"/>
      <c r="L121" s="37"/>
      <c r="M121" s="194" t="s">
        <v>19</v>
      </c>
      <c r="N121" s="195" t="s">
        <v>45</v>
      </c>
      <c r="O121" s="62"/>
      <c r="P121" s="196">
        <f>O121*H121</f>
        <v>0</v>
      </c>
      <c r="Q121" s="196">
        <v>4.0000000000000003E-5</v>
      </c>
      <c r="R121" s="196">
        <f>Q121*H121</f>
        <v>4.8000000000000007E-4</v>
      </c>
      <c r="S121" s="196">
        <v>0</v>
      </c>
      <c r="T121" s="197">
        <f>S121*H121</f>
        <v>0</v>
      </c>
      <c r="U121" s="32"/>
      <c r="V121" s="32"/>
      <c r="W121" s="32"/>
      <c r="X121" s="32"/>
      <c r="Y121" s="32"/>
      <c r="Z121" s="32"/>
      <c r="AA121" s="32"/>
      <c r="AB121" s="32"/>
      <c r="AC121" s="32"/>
      <c r="AD121" s="32"/>
      <c r="AE121" s="32"/>
      <c r="AR121" s="198" t="s">
        <v>143</v>
      </c>
      <c r="AT121" s="198" t="s">
        <v>139</v>
      </c>
      <c r="AU121" s="198" t="s">
        <v>144</v>
      </c>
      <c r="AY121" s="15" t="s">
        <v>136</v>
      </c>
      <c r="BE121" s="199">
        <f>IF(N121="základní",J121,0)</f>
        <v>0</v>
      </c>
      <c r="BF121" s="199">
        <f>IF(N121="snížená",J121,0)</f>
        <v>0</v>
      </c>
      <c r="BG121" s="199">
        <f>IF(N121="zákl. přenesená",J121,0)</f>
        <v>0</v>
      </c>
      <c r="BH121" s="199">
        <f>IF(N121="sníž. přenesená",J121,0)</f>
        <v>0</v>
      </c>
      <c r="BI121" s="199">
        <f>IF(N121="nulová",J121,0)</f>
        <v>0</v>
      </c>
      <c r="BJ121" s="15" t="s">
        <v>144</v>
      </c>
      <c r="BK121" s="199">
        <f>ROUND(I121*H121,2)</f>
        <v>0</v>
      </c>
      <c r="BL121" s="15" t="s">
        <v>143</v>
      </c>
      <c r="BM121" s="198" t="s">
        <v>1020</v>
      </c>
    </row>
    <row r="122" spans="1:65" s="2" customFormat="1" ht="273">
      <c r="A122" s="32"/>
      <c r="B122" s="33"/>
      <c r="C122" s="34"/>
      <c r="D122" s="200" t="s">
        <v>154</v>
      </c>
      <c r="E122" s="34"/>
      <c r="F122" s="201" t="s">
        <v>193</v>
      </c>
      <c r="G122" s="34"/>
      <c r="H122" s="34"/>
      <c r="I122" s="106"/>
      <c r="J122" s="34"/>
      <c r="K122" s="34"/>
      <c r="L122" s="37"/>
      <c r="M122" s="202"/>
      <c r="N122" s="203"/>
      <c r="O122" s="62"/>
      <c r="P122" s="62"/>
      <c r="Q122" s="62"/>
      <c r="R122" s="62"/>
      <c r="S122" s="62"/>
      <c r="T122" s="63"/>
      <c r="U122" s="32"/>
      <c r="V122" s="32"/>
      <c r="W122" s="32"/>
      <c r="X122" s="32"/>
      <c r="Y122" s="32"/>
      <c r="Z122" s="32"/>
      <c r="AA122" s="32"/>
      <c r="AB122" s="32"/>
      <c r="AC122" s="32"/>
      <c r="AD122" s="32"/>
      <c r="AE122" s="32"/>
      <c r="AT122" s="15" t="s">
        <v>154</v>
      </c>
      <c r="AU122" s="15" t="s">
        <v>144</v>
      </c>
    </row>
    <row r="123" spans="1:65" s="2" customFormat="1" ht="36" customHeight="1">
      <c r="A123" s="32"/>
      <c r="B123" s="33"/>
      <c r="C123" s="186" t="s">
        <v>194</v>
      </c>
      <c r="D123" s="186" t="s">
        <v>139</v>
      </c>
      <c r="E123" s="187" t="s">
        <v>195</v>
      </c>
      <c r="F123" s="188" t="s">
        <v>196</v>
      </c>
      <c r="G123" s="189" t="s">
        <v>142</v>
      </c>
      <c r="H123" s="190">
        <v>3.5</v>
      </c>
      <c r="I123" s="191"/>
      <c r="J123" s="192">
        <f>ROUND(I123*H123,2)</f>
        <v>0</v>
      </c>
      <c r="K123" s="193"/>
      <c r="L123" s="37"/>
      <c r="M123" s="194" t="s">
        <v>19</v>
      </c>
      <c r="N123" s="195" t="s">
        <v>45</v>
      </c>
      <c r="O123" s="62"/>
      <c r="P123" s="196">
        <f>O123*H123</f>
        <v>0</v>
      </c>
      <c r="Q123" s="196">
        <v>0</v>
      </c>
      <c r="R123" s="196">
        <f>Q123*H123</f>
        <v>0</v>
      </c>
      <c r="S123" s="196">
        <v>0.26100000000000001</v>
      </c>
      <c r="T123" s="197">
        <f>S123*H123</f>
        <v>0.91349999999999998</v>
      </c>
      <c r="U123" s="32"/>
      <c r="V123" s="32"/>
      <c r="W123" s="32"/>
      <c r="X123" s="32"/>
      <c r="Y123" s="32"/>
      <c r="Z123" s="32"/>
      <c r="AA123" s="32"/>
      <c r="AB123" s="32"/>
      <c r="AC123" s="32"/>
      <c r="AD123" s="32"/>
      <c r="AE123" s="32"/>
      <c r="AR123" s="198" t="s">
        <v>143</v>
      </c>
      <c r="AT123" s="198" t="s">
        <v>139</v>
      </c>
      <c r="AU123" s="198" t="s">
        <v>144</v>
      </c>
      <c r="AY123" s="15" t="s">
        <v>136</v>
      </c>
      <c r="BE123" s="199">
        <f>IF(N123="základní",J123,0)</f>
        <v>0</v>
      </c>
      <c r="BF123" s="199">
        <f>IF(N123="snížená",J123,0)</f>
        <v>0</v>
      </c>
      <c r="BG123" s="199">
        <f>IF(N123="zákl. přenesená",J123,0)</f>
        <v>0</v>
      </c>
      <c r="BH123" s="199">
        <f>IF(N123="sníž. přenesená",J123,0)</f>
        <v>0</v>
      </c>
      <c r="BI123" s="199">
        <f>IF(N123="nulová",J123,0)</f>
        <v>0</v>
      </c>
      <c r="BJ123" s="15" t="s">
        <v>144</v>
      </c>
      <c r="BK123" s="199">
        <f>ROUND(I123*H123,2)</f>
        <v>0</v>
      </c>
      <c r="BL123" s="15" t="s">
        <v>143</v>
      </c>
      <c r="BM123" s="198" t="s">
        <v>1021</v>
      </c>
    </row>
    <row r="124" spans="1:65" s="2" customFormat="1" ht="24" customHeight="1">
      <c r="A124" s="32"/>
      <c r="B124" s="33"/>
      <c r="C124" s="186" t="s">
        <v>198</v>
      </c>
      <c r="D124" s="186" t="s">
        <v>139</v>
      </c>
      <c r="E124" s="187" t="s">
        <v>1022</v>
      </c>
      <c r="F124" s="188" t="s">
        <v>1023</v>
      </c>
      <c r="G124" s="189" t="s">
        <v>166</v>
      </c>
      <c r="H124" s="190">
        <v>1.41</v>
      </c>
      <c r="I124" s="191"/>
      <c r="J124" s="192">
        <f>ROUND(I124*H124,2)</f>
        <v>0</v>
      </c>
      <c r="K124" s="193"/>
      <c r="L124" s="37"/>
      <c r="M124" s="194" t="s">
        <v>19</v>
      </c>
      <c r="N124" s="195" t="s">
        <v>45</v>
      </c>
      <c r="O124" s="62"/>
      <c r="P124" s="196">
        <f>O124*H124</f>
        <v>0</v>
      </c>
      <c r="Q124" s="196">
        <v>0</v>
      </c>
      <c r="R124" s="196">
        <f>Q124*H124</f>
        <v>0</v>
      </c>
      <c r="S124" s="196">
        <v>2.2000000000000002</v>
      </c>
      <c r="T124" s="197">
        <f>S124*H124</f>
        <v>3.1019999999999999</v>
      </c>
      <c r="U124" s="32"/>
      <c r="V124" s="32"/>
      <c r="W124" s="32"/>
      <c r="X124" s="32"/>
      <c r="Y124" s="32"/>
      <c r="Z124" s="32"/>
      <c r="AA124" s="32"/>
      <c r="AB124" s="32"/>
      <c r="AC124" s="32"/>
      <c r="AD124" s="32"/>
      <c r="AE124" s="32"/>
      <c r="AR124" s="198" t="s">
        <v>143</v>
      </c>
      <c r="AT124" s="198" t="s">
        <v>139</v>
      </c>
      <c r="AU124" s="198" t="s">
        <v>144</v>
      </c>
      <c r="AY124" s="15" t="s">
        <v>136</v>
      </c>
      <c r="BE124" s="199">
        <f>IF(N124="základní",J124,0)</f>
        <v>0</v>
      </c>
      <c r="BF124" s="199">
        <f>IF(N124="snížená",J124,0)</f>
        <v>0</v>
      </c>
      <c r="BG124" s="199">
        <f>IF(N124="zákl. přenesená",J124,0)</f>
        <v>0</v>
      </c>
      <c r="BH124" s="199">
        <f>IF(N124="sníž. přenesená",J124,0)</f>
        <v>0</v>
      </c>
      <c r="BI124" s="199">
        <f>IF(N124="nulová",J124,0)</f>
        <v>0</v>
      </c>
      <c r="BJ124" s="15" t="s">
        <v>144</v>
      </c>
      <c r="BK124" s="199">
        <f>ROUND(I124*H124,2)</f>
        <v>0</v>
      </c>
      <c r="BL124" s="15" t="s">
        <v>143</v>
      </c>
      <c r="BM124" s="198" t="s">
        <v>1024</v>
      </c>
    </row>
    <row r="125" spans="1:65" s="2" customFormat="1" ht="36" customHeight="1">
      <c r="A125" s="32"/>
      <c r="B125" s="33"/>
      <c r="C125" s="186" t="s">
        <v>202</v>
      </c>
      <c r="D125" s="186" t="s">
        <v>139</v>
      </c>
      <c r="E125" s="187" t="s">
        <v>203</v>
      </c>
      <c r="F125" s="188" t="s">
        <v>204</v>
      </c>
      <c r="G125" s="189" t="s">
        <v>142</v>
      </c>
      <c r="H125" s="190">
        <v>8</v>
      </c>
      <c r="I125" s="191"/>
      <c r="J125" s="192">
        <f>ROUND(I125*H125,2)</f>
        <v>0</v>
      </c>
      <c r="K125" s="193"/>
      <c r="L125" s="37"/>
      <c r="M125" s="194" t="s">
        <v>19</v>
      </c>
      <c r="N125" s="195" t="s">
        <v>45</v>
      </c>
      <c r="O125" s="62"/>
      <c r="P125" s="196">
        <f>O125*H125</f>
        <v>0</v>
      </c>
      <c r="Q125" s="196">
        <v>0</v>
      </c>
      <c r="R125" s="196">
        <f>Q125*H125</f>
        <v>0</v>
      </c>
      <c r="S125" s="196">
        <v>3.5000000000000003E-2</v>
      </c>
      <c r="T125" s="197">
        <f>S125*H125</f>
        <v>0.28000000000000003</v>
      </c>
      <c r="U125" s="32"/>
      <c r="V125" s="32"/>
      <c r="W125" s="32"/>
      <c r="X125" s="32"/>
      <c r="Y125" s="32"/>
      <c r="Z125" s="32"/>
      <c r="AA125" s="32"/>
      <c r="AB125" s="32"/>
      <c r="AC125" s="32"/>
      <c r="AD125" s="32"/>
      <c r="AE125" s="32"/>
      <c r="AR125" s="198" t="s">
        <v>143</v>
      </c>
      <c r="AT125" s="198" t="s">
        <v>139</v>
      </c>
      <c r="AU125" s="198" t="s">
        <v>144</v>
      </c>
      <c r="AY125" s="15" t="s">
        <v>136</v>
      </c>
      <c r="BE125" s="199">
        <f>IF(N125="základní",J125,0)</f>
        <v>0</v>
      </c>
      <c r="BF125" s="199">
        <f>IF(N125="snížená",J125,0)</f>
        <v>0</v>
      </c>
      <c r="BG125" s="199">
        <f>IF(N125="zákl. přenesená",J125,0)</f>
        <v>0</v>
      </c>
      <c r="BH125" s="199">
        <f>IF(N125="sníž. přenesená",J125,0)</f>
        <v>0</v>
      </c>
      <c r="BI125" s="199">
        <f>IF(N125="nulová",J125,0)</f>
        <v>0</v>
      </c>
      <c r="BJ125" s="15" t="s">
        <v>144</v>
      </c>
      <c r="BK125" s="199">
        <f>ROUND(I125*H125,2)</f>
        <v>0</v>
      </c>
      <c r="BL125" s="15" t="s">
        <v>143</v>
      </c>
      <c r="BM125" s="198" t="s">
        <v>1025</v>
      </c>
    </row>
    <row r="126" spans="1:65" s="2" customFormat="1" ht="29.25">
      <c r="A126" s="32"/>
      <c r="B126" s="33"/>
      <c r="C126" s="34"/>
      <c r="D126" s="200" t="s">
        <v>154</v>
      </c>
      <c r="E126" s="34"/>
      <c r="F126" s="201" t="s">
        <v>206</v>
      </c>
      <c r="G126" s="34"/>
      <c r="H126" s="34"/>
      <c r="I126" s="106"/>
      <c r="J126" s="34"/>
      <c r="K126" s="34"/>
      <c r="L126" s="37"/>
      <c r="M126" s="202"/>
      <c r="N126" s="203"/>
      <c r="O126" s="62"/>
      <c r="P126" s="62"/>
      <c r="Q126" s="62"/>
      <c r="R126" s="62"/>
      <c r="S126" s="62"/>
      <c r="T126" s="63"/>
      <c r="U126" s="32"/>
      <c r="V126" s="32"/>
      <c r="W126" s="32"/>
      <c r="X126" s="32"/>
      <c r="Y126" s="32"/>
      <c r="Z126" s="32"/>
      <c r="AA126" s="32"/>
      <c r="AB126" s="32"/>
      <c r="AC126" s="32"/>
      <c r="AD126" s="32"/>
      <c r="AE126" s="32"/>
      <c r="AT126" s="15" t="s">
        <v>154</v>
      </c>
      <c r="AU126" s="15" t="s">
        <v>144</v>
      </c>
    </row>
    <row r="127" spans="1:65" s="2" customFormat="1" ht="36" customHeight="1">
      <c r="A127" s="32"/>
      <c r="B127" s="33"/>
      <c r="C127" s="186" t="s">
        <v>8</v>
      </c>
      <c r="D127" s="186" t="s">
        <v>139</v>
      </c>
      <c r="E127" s="187" t="s">
        <v>207</v>
      </c>
      <c r="F127" s="188" t="s">
        <v>208</v>
      </c>
      <c r="G127" s="189" t="s">
        <v>142</v>
      </c>
      <c r="H127" s="190">
        <v>2</v>
      </c>
      <c r="I127" s="191"/>
      <c r="J127" s="192">
        <f>ROUND(I127*H127,2)</f>
        <v>0</v>
      </c>
      <c r="K127" s="193"/>
      <c r="L127" s="37"/>
      <c r="M127" s="194" t="s">
        <v>19</v>
      </c>
      <c r="N127" s="195" t="s">
        <v>45</v>
      </c>
      <c r="O127" s="62"/>
      <c r="P127" s="196">
        <f>O127*H127</f>
        <v>0</v>
      </c>
      <c r="Q127" s="196">
        <v>0</v>
      </c>
      <c r="R127" s="196">
        <f>Q127*H127</f>
        <v>0</v>
      </c>
      <c r="S127" s="196">
        <v>7.5999999999999998E-2</v>
      </c>
      <c r="T127" s="197">
        <f>S127*H127</f>
        <v>0.152</v>
      </c>
      <c r="U127" s="32"/>
      <c r="V127" s="32"/>
      <c r="W127" s="32"/>
      <c r="X127" s="32"/>
      <c r="Y127" s="32"/>
      <c r="Z127" s="32"/>
      <c r="AA127" s="32"/>
      <c r="AB127" s="32"/>
      <c r="AC127" s="32"/>
      <c r="AD127" s="32"/>
      <c r="AE127" s="32"/>
      <c r="AR127" s="198" t="s">
        <v>143</v>
      </c>
      <c r="AT127" s="198" t="s">
        <v>139</v>
      </c>
      <c r="AU127" s="198" t="s">
        <v>144</v>
      </c>
      <c r="AY127" s="15" t="s">
        <v>136</v>
      </c>
      <c r="BE127" s="199">
        <f>IF(N127="základní",J127,0)</f>
        <v>0</v>
      </c>
      <c r="BF127" s="199">
        <f>IF(N127="snížená",J127,0)</f>
        <v>0</v>
      </c>
      <c r="BG127" s="199">
        <f>IF(N127="zákl. přenesená",J127,0)</f>
        <v>0</v>
      </c>
      <c r="BH127" s="199">
        <f>IF(N127="sníž. přenesená",J127,0)</f>
        <v>0</v>
      </c>
      <c r="BI127" s="199">
        <f>IF(N127="nulová",J127,0)</f>
        <v>0</v>
      </c>
      <c r="BJ127" s="15" t="s">
        <v>144</v>
      </c>
      <c r="BK127" s="199">
        <f>ROUND(I127*H127,2)</f>
        <v>0</v>
      </c>
      <c r="BL127" s="15" t="s">
        <v>143</v>
      </c>
      <c r="BM127" s="198" t="s">
        <v>1026</v>
      </c>
    </row>
    <row r="128" spans="1:65" s="2" customFormat="1" ht="58.5">
      <c r="A128" s="32"/>
      <c r="B128" s="33"/>
      <c r="C128" s="34"/>
      <c r="D128" s="200" t="s">
        <v>154</v>
      </c>
      <c r="E128" s="34"/>
      <c r="F128" s="201" t="s">
        <v>210</v>
      </c>
      <c r="G128" s="34"/>
      <c r="H128" s="34"/>
      <c r="I128" s="106"/>
      <c r="J128" s="34"/>
      <c r="K128" s="34"/>
      <c r="L128" s="37"/>
      <c r="M128" s="202"/>
      <c r="N128" s="203"/>
      <c r="O128" s="62"/>
      <c r="P128" s="62"/>
      <c r="Q128" s="62"/>
      <c r="R128" s="62"/>
      <c r="S128" s="62"/>
      <c r="T128" s="63"/>
      <c r="U128" s="32"/>
      <c r="V128" s="32"/>
      <c r="W128" s="32"/>
      <c r="X128" s="32"/>
      <c r="Y128" s="32"/>
      <c r="Z128" s="32"/>
      <c r="AA128" s="32"/>
      <c r="AB128" s="32"/>
      <c r="AC128" s="32"/>
      <c r="AD128" s="32"/>
      <c r="AE128" s="32"/>
      <c r="AT128" s="15" t="s">
        <v>154</v>
      </c>
      <c r="AU128" s="15" t="s">
        <v>144</v>
      </c>
    </row>
    <row r="129" spans="1:65" s="2" customFormat="1" ht="24" customHeight="1">
      <c r="A129" s="32"/>
      <c r="B129" s="33"/>
      <c r="C129" s="186" t="s">
        <v>211</v>
      </c>
      <c r="D129" s="186" t="s">
        <v>139</v>
      </c>
      <c r="E129" s="187" t="s">
        <v>212</v>
      </c>
      <c r="F129" s="188" t="s">
        <v>213</v>
      </c>
      <c r="G129" s="189" t="s">
        <v>214</v>
      </c>
      <c r="H129" s="190">
        <v>19</v>
      </c>
      <c r="I129" s="191"/>
      <c r="J129" s="192">
        <f t="shared" ref="J129:J134" si="0">ROUND(I129*H129,2)</f>
        <v>0</v>
      </c>
      <c r="K129" s="193"/>
      <c r="L129" s="37"/>
      <c r="M129" s="194" t="s">
        <v>19</v>
      </c>
      <c r="N129" s="195" t="s">
        <v>45</v>
      </c>
      <c r="O129" s="62"/>
      <c r="P129" s="196">
        <f t="shared" ref="P129:P134" si="1">O129*H129</f>
        <v>0</v>
      </c>
      <c r="Q129" s="196">
        <v>0</v>
      </c>
      <c r="R129" s="196">
        <f t="shared" ref="R129:R134" si="2">Q129*H129</f>
        <v>0</v>
      </c>
      <c r="S129" s="196">
        <v>1.2999999999999999E-2</v>
      </c>
      <c r="T129" s="197">
        <f t="shared" ref="T129:T134" si="3">S129*H129</f>
        <v>0.247</v>
      </c>
      <c r="U129" s="32"/>
      <c r="V129" s="32"/>
      <c r="W129" s="32"/>
      <c r="X129" s="32"/>
      <c r="Y129" s="32"/>
      <c r="Z129" s="32"/>
      <c r="AA129" s="32"/>
      <c r="AB129" s="32"/>
      <c r="AC129" s="32"/>
      <c r="AD129" s="32"/>
      <c r="AE129" s="32"/>
      <c r="AR129" s="198" t="s">
        <v>143</v>
      </c>
      <c r="AT129" s="198" t="s">
        <v>139</v>
      </c>
      <c r="AU129" s="198" t="s">
        <v>144</v>
      </c>
      <c r="AY129" s="15" t="s">
        <v>136</v>
      </c>
      <c r="BE129" s="199">
        <f t="shared" ref="BE129:BE134" si="4">IF(N129="základní",J129,0)</f>
        <v>0</v>
      </c>
      <c r="BF129" s="199">
        <f t="shared" ref="BF129:BF134" si="5">IF(N129="snížená",J129,0)</f>
        <v>0</v>
      </c>
      <c r="BG129" s="199">
        <f t="shared" ref="BG129:BG134" si="6">IF(N129="zákl. přenesená",J129,0)</f>
        <v>0</v>
      </c>
      <c r="BH129" s="199">
        <f t="shared" ref="BH129:BH134" si="7">IF(N129="sníž. přenesená",J129,0)</f>
        <v>0</v>
      </c>
      <c r="BI129" s="199">
        <f t="shared" ref="BI129:BI134" si="8">IF(N129="nulová",J129,0)</f>
        <v>0</v>
      </c>
      <c r="BJ129" s="15" t="s">
        <v>144</v>
      </c>
      <c r="BK129" s="199">
        <f t="shared" ref="BK129:BK134" si="9">ROUND(I129*H129,2)</f>
        <v>0</v>
      </c>
      <c r="BL129" s="15" t="s">
        <v>143</v>
      </c>
      <c r="BM129" s="198" t="s">
        <v>1027</v>
      </c>
    </row>
    <row r="130" spans="1:65" s="2" customFormat="1" ht="16.5" customHeight="1">
      <c r="A130" s="32"/>
      <c r="B130" s="33"/>
      <c r="C130" s="186" t="s">
        <v>216</v>
      </c>
      <c r="D130" s="186" t="s">
        <v>139</v>
      </c>
      <c r="E130" s="187" t="s">
        <v>217</v>
      </c>
      <c r="F130" s="188" t="s">
        <v>218</v>
      </c>
      <c r="G130" s="189" t="s">
        <v>214</v>
      </c>
      <c r="H130" s="190">
        <v>8.5</v>
      </c>
      <c r="I130" s="191"/>
      <c r="J130" s="192">
        <f t="shared" si="0"/>
        <v>0</v>
      </c>
      <c r="K130" s="193"/>
      <c r="L130" s="37"/>
      <c r="M130" s="194" t="s">
        <v>19</v>
      </c>
      <c r="N130" s="195" t="s">
        <v>45</v>
      </c>
      <c r="O130" s="62"/>
      <c r="P130" s="196">
        <f t="shared" si="1"/>
        <v>0</v>
      </c>
      <c r="Q130" s="196">
        <v>0</v>
      </c>
      <c r="R130" s="196">
        <f t="shared" si="2"/>
        <v>0</v>
      </c>
      <c r="S130" s="196">
        <v>3.6999999999999998E-2</v>
      </c>
      <c r="T130" s="197">
        <f t="shared" si="3"/>
        <v>0.3145</v>
      </c>
      <c r="U130" s="32"/>
      <c r="V130" s="32"/>
      <c r="W130" s="32"/>
      <c r="X130" s="32"/>
      <c r="Y130" s="32"/>
      <c r="Z130" s="32"/>
      <c r="AA130" s="32"/>
      <c r="AB130" s="32"/>
      <c r="AC130" s="32"/>
      <c r="AD130" s="32"/>
      <c r="AE130" s="32"/>
      <c r="AR130" s="198" t="s">
        <v>143</v>
      </c>
      <c r="AT130" s="198" t="s">
        <v>139</v>
      </c>
      <c r="AU130" s="198" t="s">
        <v>144</v>
      </c>
      <c r="AY130" s="15" t="s">
        <v>136</v>
      </c>
      <c r="BE130" s="199">
        <f t="shared" si="4"/>
        <v>0</v>
      </c>
      <c r="BF130" s="199">
        <f t="shared" si="5"/>
        <v>0</v>
      </c>
      <c r="BG130" s="199">
        <f t="shared" si="6"/>
        <v>0</v>
      </c>
      <c r="BH130" s="199">
        <f t="shared" si="7"/>
        <v>0</v>
      </c>
      <c r="BI130" s="199">
        <f t="shared" si="8"/>
        <v>0</v>
      </c>
      <c r="BJ130" s="15" t="s">
        <v>144</v>
      </c>
      <c r="BK130" s="199">
        <f t="shared" si="9"/>
        <v>0</v>
      </c>
      <c r="BL130" s="15" t="s">
        <v>143</v>
      </c>
      <c r="BM130" s="198" t="s">
        <v>1028</v>
      </c>
    </row>
    <row r="131" spans="1:65" s="2" customFormat="1" ht="16.5" customHeight="1">
      <c r="A131" s="32"/>
      <c r="B131" s="33"/>
      <c r="C131" s="186" t="s">
        <v>220</v>
      </c>
      <c r="D131" s="186" t="s">
        <v>139</v>
      </c>
      <c r="E131" s="187" t="s">
        <v>221</v>
      </c>
      <c r="F131" s="188" t="s">
        <v>222</v>
      </c>
      <c r="G131" s="189" t="s">
        <v>214</v>
      </c>
      <c r="H131" s="190">
        <v>3</v>
      </c>
      <c r="I131" s="191"/>
      <c r="J131" s="192">
        <f t="shared" si="0"/>
        <v>0</v>
      </c>
      <c r="K131" s="193"/>
      <c r="L131" s="37"/>
      <c r="M131" s="194" t="s">
        <v>19</v>
      </c>
      <c r="N131" s="195" t="s">
        <v>45</v>
      </c>
      <c r="O131" s="62"/>
      <c r="P131" s="196">
        <f t="shared" si="1"/>
        <v>0</v>
      </c>
      <c r="Q131" s="196">
        <v>0</v>
      </c>
      <c r="R131" s="196">
        <f t="shared" si="2"/>
        <v>0</v>
      </c>
      <c r="S131" s="196">
        <v>6.3E-2</v>
      </c>
      <c r="T131" s="197">
        <f t="shared" si="3"/>
        <v>0.189</v>
      </c>
      <c r="U131" s="32"/>
      <c r="V131" s="32"/>
      <c r="W131" s="32"/>
      <c r="X131" s="32"/>
      <c r="Y131" s="32"/>
      <c r="Z131" s="32"/>
      <c r="AA131" s="32"/>
      <c r="AB131" s="32"/>
      <c r="AC131" s="32"/>
      <c r="AD131" s="32"/>
      <c r="AE131" s="32"/>
      <c r="AR131" s="198" t="s">
        <v>143</v>
      </c>
      <c r="AT131" s="198" t="s">
        <v>139</v>
      </c>
      <c r="AU131" s="198" t="s">
        <v>144</v>
      </c>
      <c r="AY131" s="15" t="s">
        <v>136</v>
      </c>
      <c r="BE131" s="199">
        <f t="shared" si="4"/>
        <v>0</v>
      </c>
      <c r="BF131" s="199">
        <f t="shared" si="5"/>
        <v>0</v>
      </c>
      <c r="BG131" s="199">
        <f t="shared" si="6"/>
        <v>0</v>
      </c>
      <c r="BH131" s="199">
        <f t="shared" si="7"/>
        <v>0</v>
      </c>
      <c r="BI131" s="199">
        <f t="shared" si="8"/>
        <v>0</v>
      </c>
      <c r="BJ131" s="15" t="s">
        <v>144</v>
      </c>
      <c r="BK131" s="199">
        <f t="shared" si="9"/>
        <v>0</v>
      </c>
      <c r="BL131" s="15" t="s">
        <v>143</v>
      </c>
      <c r="BM131" s="198" t="s">
        <v>1029</v>
      </c>
    </row>
    <row r="132" spans="1:65" s="2" customFormat="1" ht="36" customHeight="1">
      <c r="A132" s="32"/>
      <c r="B132" s="33"/>
      <c r="C132" s="186" t="s">
        <v>224</v>
      </c>
      <c r="D132" s="186" t="s">
        <v>139</v>
      </c>
      <c r="E132" s="187" t="s">
        <v>225</v>
      </c>
      <c r="F132" s="188" t="s">
        <v>226</v>
      </c>
      <c r="G132" s="189" t="s">
        <v>214</v>
      </c>
      <c r="H132" s="190">
        <v>25</v>
      </c>
      <c r="I132" s="191"/>
      <c r="J132" s="192">
        <f t="shared" si="0"/>
        <v>0</v>
      </c>
      <c r="K132" s="193"/>
      <c r="L132" s="37"/>
      <c r="M132" s="194" t="s">
        <v>19</v>
      </c>
      <c r="N132" s="195" t="s">
        <v>45</v>
      </c>
      <c r="O132" s="62"/>
      <c r="P132" s="196">
        <f t="shared" si="1"/>
        <v>0</v>
      </c>
      <c r="Q132" s="196">
        <v>0</v>
      </c>
      <c r="R132" s="196">
        <f t="shared" si="2"/>
        <v>0</v>
      </c>
      <c r="S132" s="196">
        <v>6.0000000000000001E-3</v>
      </c>
      <c r="T132" s="197">
        <f t="shared" si="3"/>
        <v>0.15</v>
      </c>
      <c r="U132" s="32"/>
      <c r="V132" s="32"/>
      <c r="W132" s="32"/>
      <c r="X132" s="32"/>
      <c r="Y132" s="32"/>
      <c r="Z132" s="32"/>
      <c r="AA132" s="32"/>
      <c r="AB132" s="32"/>
      <c r="AC132" s="32"/>
      <c r="AD132" s="32"/>
      <c r="AE132" s="32"/>
      <c r="AR132" s="198" t="s">
        <v>143</v>
      </c>
      <c r="AT132" s="198" t="s">
        <v>139</v>
      </c>
      <c r="AU132" s="198" t="s">
        <v>144</v>
      </c>
      <c r="AY132" s="15" t="s">
        <v>136</v>
      </c>
      <c r="BE132" s="199">
        <f t="shared" si="4"/>
        <v>0</v>
      </c>
      <c r="BF132" s="199">
        <f t="shared" si="5"/>
        <v>0</v>
      </c>
      <c r="BG132" s="199">
        <f t="shared" si="6"/>
        <v>0</v>
      </c>
      <c r="BH132" s="199">
        <f t="shared" si="7"/>
        <v>0</v>
      </c>
      <c r="BI132" s="199">
        <f t="shared" si="8"/>
        <v>0</v>
      </c>
      <c r="BJ132" s="15" t="s">
        <v>144</v>
      </c>
      <c r="BK132" s="199">
        <f t="shared" si="9"/>
        <v>0</v>
      </c>
      <c r="BL132" s="15" t="s">
        <v>143</v>
      </c>
      <c r="BM132" s="198" t="s">
        <v>1030</v>
      </c>
    </row>
    <row r="133" spans="1:65" s="2" customFormat="1" ht="36" customHeight="1">
      <c r="A133" s="32"/>
      <c r="B133" s="33"/>
      <c r="C133" s="186" t="s">
        <v>228</v>
      </c>
      <c r="D133" s="186" t="s">
        <v>139</v>
      </c>
      <c r="E133" s="187" t="s">
        <v>229</v>
      </c>
      <c r="F133" s="188" t="s">
        <v>230</v>
      </c>
      <c r="G133" s="189" t="s">
        <v>162</v>
      </c>
      <c r="H133" s="190">
        <v>4</v>
      </c>
      <c r="I133" s="191"/>
      <c r="J133" s="192">
        <f t="shared" si="0"/>
        <v>0</v>
      </c>
      <c r="K133" s="193"/>
      <c r="L133" s="37"/>
      <c r="M133" s="194" t="s">
        <v>19</v>
      </c>
      <c r="N133" s="195" t="s">
        <v>45</v>
      </c>
      <c r="O133" s="62"/>
      <c r="P133" s="196">
        <f t="shared" si="1"/>
        <v>0</v>
      </c>
      <c r="Q133" s="196">
        <v>0</v>
      </c>
      <c r="R133" s="196">
        <f t="shared" si="2"/>
        <v>0</v>
      </c>
      <c r="S133" s="196">
        <v>1E-3</v>
      </c>
      <c r="T133" s="197">
        <f t="shared" si="3"/>
        <v>4.0000000000000001E-3</v>
      </c>
      <c r="U133" s="32"/>
      <c r="V133" s="32"/>
      <c r="W133" s="32"/>
      <c r="X133" s="32"/>
      <c r="Y133" s="32"/>
      <c r="Z133" s="32"/>
      <c r="AA133" s="32"/>
      <c r="AB133" s="32"/>
      <c r="AC133" s="32"/>
      <c r="AD133" s="32"/>
      <c r="AE133" s="32"/>
      <c r="AR133" s="198" t="s">
        <v>143</v>
      </c>
      <c r="AT133" s="198" t="s">
        <v>139</v>
      </c>
      <c r="AU133" s="198" t="s">
        <v>144</v>
      </c>
      <c r="AY133" s="15" t="s">
        <v>136</v>
      </c>
      <c r="BE133" s="199">
        <f t="shared" si="4"/>
        <v>0</v>
      </c>
      <c r="BF133" s="199">
        <f t="shared" si="5"/>
        <v>0</v>
      </c>
      <c r="BG133" s="199">
        <f t="shared" si="6"/>
        <v>0</v>
      </c>
      <c r="BH133" s="199">
        <f t="shared" si="7"/>
        <v>0</v>
      </c>
      <c r="BI133" s="199">
        <f t="shared" si="8"/>
        <v>0</v>
      </c>
      <c r="BJ133" s="15" t="s">
        <v>144</v>
      </c>
      <c r="BK133" s="199">
        <f t="shared" si="9"/>
        <v>0</v>
      </c>
      <c r="BL133" s="15" t="s">
        <v>143</v>
      </c>
      <c r="BM133" s="198" t="s">
        <v>1031</v>
      </c>
    </row>
    <row r="134" spans="1:65" s="2" customFormat="1" ht="36" customHeight="1">
      <c r="A134" s="32"/>
      <c r="B134" s="33"/>
      <c r="C134" s="186" t="s">
        <v>7</v>
      </c>
      <c r="D134" s="186" t="s">
        <v>139</v>
      </c>
      <c r="E134" s="187" t="s">
        <v>232</v>
      </c>
      <c r="F134" s="188" t="s">
        <v>233</v>
      </c>
      <c r="G134" s="189" t="s">
        <v>142</v>
      </c>
      <c r="H134" s="190">
        <v>26</v>
      </c>
      <c r="I134" s="191"/>
      <c r="J134" s="192">
        <f t="shared" si="0"/>
        <v>0</v>
      </c>
      <c r="K134" s="193"/>
      <c r="L134" s="37"/>
      <c r="M134" s="194" t="s">
        <v>19</v>
      </c>
      <c r="N134" s="195" t="s">
        <v>45</v>
      </c>
      <c r="O134" s="62"/>
      <c r="P134" s="196">
        <f t="shared" si="1"/>
        <v>0</v>
      </c>
      <c r="Q134" s="196">
        <v>0</v>
      </c>
      <c r="R134" s="196">
        <f t="shared" si="2"/>
        <v>0</v>
      </c>
      <c r="S134" s="196">
        <v>6.8000000000000005E-2</v>
      </c>
      <c r="T134" s="197">
        <f t="shared" si="3"/>
        <v>1.7680000000000002</v>
      </c>
      <c r="U134" s="32"/>
      <c r="V134" s="32"/>
      <c r="W134" s="32"/>
      <c r="X134" s="32"/>
      <c r="Y134" s="32"/>
      <c r="Z134" s="32"/>
      <c r="AA134" s="32"/>
      <c r="AB134" s="32"/>
      <c r="AC134" s="32"/>
      <c r="AD134" s="32"/>
      <c r="AE134" s="32"/>
      <c r="AR134" s="198" t="s">
        <v>143</v>
      </c>
      <c r="AT134" s="198" t="s">
        <v>139</v>
      </c>
      <c r="AU134" s="198" t="s">
        <v>144</v>
      </c>
      <c r="AY134" s="15" t="s">
        <v>136</v>
      </c>
      <c r="BE134" s="199">
        <f t="shared" si="4"/>
        <v>0</v>
      </c>
      <c r="BF134" s="199">
        <f t="shared" si="5"/>
        <v>0</v>
      </c>
      <c r="BG134" s="199">
        <f t="shared" si="6"/>
        <v>0</v>
      </c>
      <c r="BH134" s="199">
        <f t="shared" si="7"/>
        <v>0</v>
      </c>
      <c r="BI134" s="199">
        <f t="shared" si="8"/>
        <v>0</v>
      </c>
      <c r="BJ134" s="15" t="s">
        <v>144</v>
      </c>
      <c r="BK134" s="199">
        <f t="shared" si="9"/>
        <v>0</v>
      </c>
      <c r="BL134" s="15" t="s">
        <v>143</v>
      </c>
      <c r="BM134" s="198" t="s">
        <v>1032</v>
      </c>
    </row>
    <row r="135" spans="1:65" s="2" customFormat="1" ht="29.25">
      <c r="A135" s="32"/>
      <c r="B135" s="33"/>
      <c r="C135" s="34"/>
      <c r="D135" s="200" t="s">
        <v>154</v>
      </c>
      <c r="E135" s="34"/>
      <c r="F135" s="201" t="s">
        <v>206</v>
      </c>
      <c r="G135" s="34"/>
      <c r="H135" s="34"/>
      <c r="I135" s="106"/>
      <c r="J135" s="34"/>
      <c r="K135" s="34"/>
      <c r="L135" s="37"/>
      <c r="M135" s="202"/>
      <c r="N135" s="203"/>
      <c r="O135" s="62"/>
      <c r="P135" s="62"/>
      <c r="Q135" s="62"/>
      <c r="R135" s="62"/>
      <c r="S135" s="62"/>
      <c r="T135" s="63"/>
      <c r="U135" s="32"/>
      <c r="V135" s="32"/>
      <c r="W135" s="32"/>
      <c r="X135" s="32"/>
      <c r="Y135" s="32"/>
      <c r="Z135" s="32"/>
      <c r="AA135" s="32"/>
      <c r="AB135" s="32"/>
      <c r="AC135" s="32"/>
      <c r="AD135" s="32"/>
      <c r="AE135" s="32"/>
      <c r="AT135" s="15" t="s">
        <v>154</v>
      </c>
      <c r="AU135" s="15" t="s">
        <v>144</v>
      </c>
    </row>
    <row r="136" spans="1:65" s="12" customFormat="1" ht="22.9" customHeight="1">
      <c r="B136" s="170"/>
      <c r="C136" s="171"/>
      <c r="D136" s="172" t="s">
        <v>72</v>
      </c>
      <c r="E136" s="184" t="s">
        <v>235</v>
      </c>
      <c r="F136" s="184" t="s">
        <v>236</v>
      </c>
      <c r="G136" s="171"/>
      <c r="H136" s="171"/>
      <c r="I136" s="174"/>
      <c r="J136" s="185">
        <f>BK136</f>
        <v>0</v>
      </c>
      <c r="K136" s="171"/>
      <c r="L136" s="176"/>
      <c r="M136" s="177"/>
      <c r="N136" s="178"/>
      <c r="O136" s="178"/>
      <c r="P136" s="179">
        <f>SUM(P137:P144)</f>
        <v>0</v>
      </c>
      <c r="Q136" s="178"/>
      <c r="R136" s="179">
        <f>SUM(R137:R144)</f>
        <v>0</v>
      </c>
      <c r="S136" s="178"/>
      <c r="T136" s="180">
        <f>SUM(T137:T144)</f>
        <v>0</v>
      </c>
      <c r="AR136" s="181" t="s">
        <v>81</v>
      </c>
      <c r="AT136" s="182" t="s">
        <v>72</v>
      </c>
      <c r="AU136" s="182" t="s">
        <v>81</v>
      </c>
      <c r="AY136" s="181" t="s">
        <v>136</v>
      </c>
      <c r="BK136" s="183">
        <f>SUM(BK137:BK144)</f>
        <v>0</v>
      </c>
    </row>
    <row r="137" spans="1:65" s="2" customFormat="1" ht="36" customHeight="1">
      <c r="A137" s="32"/>
      <c r="B137" s="33"/>
      <c r="C137" s="186" t="s">
        <v>237</v>
      </c>
      <c r="D137" s="186" t="s">
        <v>139</v>
      </c>
      <c r="E137" s="187" t="s">
        <v>238</v>
      </c>
      <c r="F137" s="188" t="s">
        <v>239</v>
      </c>
      <c r="G137" s="189" t="s">
        <v>240</v>
      </c>
      <c r="H137" s="190">
        <v>7.3209999999999997</v>
      </c>
      <c r="I137" s="191"/>
      <c r="J137" s="192">
        <f>ROUND(I137*H137,2)</f>
        <v>0</v>
      </c>
      <c r="K137" s="193"/>
      <c r="L137" s="37"/>
      <c r="M137" s="194" t="s">
        <v>19</v>
      </c>
      <c r="N137" s="195" t="s">
        <v>45</v>
      </c>
      <c r="O137" s="62"/>
      <c r="P137" s="196">
        <f>O137*H137</f>
        <v>0</v>
      </c>
      <c r="Q137" s="196">
        <v>0</v>
      </c>
      <c r="R137" s="196">
        <f>Q137*H137</f>
        <v>0</v>
      </c>
      <c r="S137" s="196">
        <v>0</v>
      </c>
      <c r="T137" s="197">
        <f>S137*H137</f>
        <v>0</v>
      </c>
      <c r="U137" s="32"/>
      <c r="V137" s="32"/>
      <c r="W137" s="32"/>
      <c r="X137" s="32"/>
      <c r="Y137" s="32"/>
      <c r="Z137" s="32"/>
      <c r="AA137" s="32"/>
      <c r="AB137" s="32"/>
      <c r="AC137" s="32"/>
      <c r="AD137" s="32"/>
      <c r="AE137" s="32"/>
      <c r="AR137" s="198" t="s">
        <v>143</v>
      </c>
      <c r="AT137" s="198" t="s">
        <v>139</v>
      </c>
      <c r="AU137" s="198" t="s">
        <v>144</v>
      </c>
      <c r="AY137" s="15" t="s">
        <v>136</v>
      </c>
      <c r="BE137" s="199">
        <f>IF(N137="základní",J137,0)</f>
        <v>0</v>
      </c>
      <c r="BF137" s="199">
        <f>IF(N137="snížená",J137,0)</f>
        <v>0</v>
      </c>
      <c r="BG137" s="199">
        <f>IF(N137="zákl. přenesená",J137,0)</f>
        <v>0</v>
      </c>
      <c r="BH137" s="199">
        <f>IF(N137="sníž. přenesená",J137,0)</f>
        <v>0</v>
      </c>
      <c r="BI137" s="199">
        <f>IF(N137="nulová",J137,0)</f>
        <v>0</v>
      </c>
      <c r="BJ137" s="15" t="s">
        <v>144</v>
      </c>
      <c r="BK137" s="199">
        <f>ROUND(I137*H137,2)</f>
        <v>0</v>
      </c>
      <c r="BL137" s="15" t="s">
        <v>143</v>
      </c>
      <c r="BM137" s="198" t="s">
        <v>1033</v>
      </c>
    </row>
    <row r="138" spans="1:65" s="2" customFormat="1" ht="146.25">
      <c r="A138" s="32"/>
      <c r="B138" s="33"/>
      <c r="C138" s="34"/>
      <c r="D138" s="200" t="s">
        <v>154</v>
      </c>
      <c r="E138" s="34"/>
      <c r="F138" s="201" t="s">
        <v>242</v>
      </c>
      <c r="G138" s="34"/>
      <c r="H138" s="34"/>
      <c r="I138" s="106"/>
      <c r="J138" s="34"/>
      <c r="K138" s="34"/>
      <c r="L138" s="37"/>
      <c r="M138" s="202"/>
      <c r="N138" s="203"/>
      <c r="O138" s="62"/>
      <c r="P138" s="62"/>
      <c r="Q138" s="62"/>
      <c r="R138" s="62"/>
      <c r="S138" s="62"/>
      <c r="T138" s="63"/>
      <c r="U138" s="32"/>
      <c r="V138" s="32"/>
      <c r="W138" s="32"/>
      <c r="X138" s="32"/>
      <c r="Y138" s="32"/>
      <c r="Z138" s="32"/>
      <c r="AA138" s="32"/>
      <c r="AB138" s="32"/>
      <c r="AC138" s="32"/>
      <c r="AD138" s="32"/>
      <c r="AE138" s="32"/>
      <c r="AT138" s="15" t="s">
        <v>154</v>
      </c>
      <c r="AU138" s="15" t="s">
        <v>144</v>
      </c>
    </row>
    <row r="139" spans="1:65" s="2" customFormat="1" ht="36" customHeight="1">
      <c r="A139" s="32"/>
      <c r="B139" s="33"/>
      <c r="C139" s="186" t="s">
        <v>243</v>
      </c>
      <c r="D139" s="186" t="s">
        <v>139</v>
      </c>
      <c r="E139" s="187" t="s">
        <v>244</v>
      </c>
      <c r="F139" s="188" t="s">
        <v>245</v>
      </c>
      <c r="G139" s="189" t="s">
        <v>240</v>
      </c>
      <c r="H139" s="190">
        <v>7.3209999999999997</v>
      </c>
      <c r="I139" s="191"/>
      <c r="J139" s="192">
        <f>ROUND(I139*H139,2)</f>
        <v>0</v>
      </c>
      <c r="K139" s="193"/>
      <c r="L139" s="37"/>
      <c r="M139" s="194" t="s">
        <v>19</v>
      </c>
      <c r="N139" s="195" t="s">
        <v>45</v>
      </c>
      <c r="O139" s="62"/>
      <c r="P139" s="196">
        <f>O139*H139</f>
        <v>0</v>
      </c>
      <c r="Q139" s="196">
        <v>0</v>
      </c>
      <c r="R139" s="196">
        <f>Q139*H139</f>
        <v>0</v>
      </c>
      <c r="S139" s="196">
        <v>0</v>
      </c>
      <c r="T139" s="197">
        <f>S139*H139</f>
        <v>0</v>
      </c>
      <c r="U139" s="32"/>
      <c r="V139" s="32"/>
      <c r="W139" s="32"/>
      <c r="X139" s="32"/>
      <c r="Y139" s="32"/>
      <c r="Z139" s="32"/>
      <c r="AA139" s="32"/>
      <c r="AB139" s="32"/>
      <c r="AC139" s="32"/>
      <c r="AD139" s="32"/>
      <c r="AE139" s="32"/>
      <c r="AR139" s="198" t="s">
        <v>143</v>
      </c>
      <c r="AT139" s="198" t="s">
        <v>139</v>
      </c>
      <c r="AU139" s="198" t="s">
        <v>144</v>
      </c>
      <c r="AY139" s="15" t="s">
        <v>136</v>
      </c>
      <c r="BE139" s="199">
        <f>IF(N139="základní",J139,0)</f>
        <v>0</v>
      </c>
      <c r="BF139" s="199">
        <f>IF(N139="snížená",J139,0)</f>
        <v>0</v>
      </c>
      <c r="BG139" s="199">
        <f>IF(N139="zákl. přenesená",J139,0)</f>
        <v>0</v>
      </c>
      <c r="BH139" s="199">
        <f>IF(N139="sníž. přenesená",J139,0)</f>
        <v>0</v>
      </c>
      <c r="BI139" s="199">
        <f>IF(N139="nulová",J139,0)</f>
        <v>0</v>
      </c>
      <c r="BJ139" s="15" t="s">
        <v>144</v>
      </c>
      <c r="BK139" s="199">
        <f>ROUND(I139*H139,2)</f>
        <v>0</v>
      </c>
      <c r="BL139" s="15" t="s">
        <v>143</v>
      </c>
      <c r="BM139" s="198" t="s">
        <v>1034</v>
      </c>
    </row>
    <row r="140" spans="1:65" s="2" customFormat="1" ht="87.75">
      <c r="A140" s="32"/>
      <c r="B140" s="33"/>
      <c r="C140" s="34"/>
      <c r="D140" s="200" t="s">
        <v>154</v>
      </c>
      <c r="E140" s="34"/>
      <c r="F140" s="201" t="s">
        <v>247</v>
      </c>
      <c r="G140" s="34"/>
      <c r="H140" s="34"/>
      <c r="I140" s="106"/>
      <c r="J140" s="34"/>
      <c r="K140" s="34"/>
      <c r="L140" s="37"/>
      <c r="M140" s="202"/>
      <c r="N140" s="203"/>
      <c r="O140" s="62"/>
      <c r="P140" s="62"/>
      <c r="Q140" s="62"/>
      <c r="R140" s="62"/>
      <c r="S140" s="62"/>
      <c r="T140" s="63"/>
      <c r="U140" s="32"/>
      <c r="V140" s="32"/>
      <c r="W140" s="32"/>
      <c r="X140" s="32"/>
      <c r="Y140" s="32"/>
      <c r="Z140" s="32"/>
      <c r="AA140" s="32"/>
      <c r="AB140" s="32"/>
      <c r="AC140" s="32"/>
      <c r="AD140" s="32"/>
      <c r="AE140" s="32"/>
      <c r="AT140" s="15" t="s">
        <v>154</v>
      </c>
      <c r="AU140" s="15" t="s">
        <v>144</v>
      </c>
    </row>
    <row r="141" spans="1:65" s="2" customFormat="1" ht="36" customHeight="1">
      <c r="A141" s="32"/>
      <c r="B141" s="33"/>
      <c r="C141" s="186" t="s">
        <v>248</v>
      </c>
      <c r="D141" s="186" t="s">
        <v>139</v>
      </c>
      <c r="E141" s="187" t="s">
        <v>249</v>
      </c>
      <c r="F141" s="188" t="s">
        <v>250</v>
      </c>
      <c r="G141" s="189" t="s">
        <v>240</v>
      </c>
      <c r="H141" s="190">
        <v>7.3209999999999997</v>
      </c>
      <c r="I141" s="191"/>
      <c r="J141" s="192">
        <f>ROUND(I141*H141,2)</f>
        <v>0</v>
      </c>
      <c r="K141" s="193"/>
      <c r="L141" s="37"/>
      <c r="M141" s="194" t="s">
        <v>19</v>
      </c>
      <c r="N141" s="195" t="s">
        <v>45</v>
      </c>
      <c r="O141" s="62"/>
      <c r="P141" s="196">
        <f>O141*H141</f>
        <v>0</v>
      </c>
      <c r="Q141" s="196">
        <v>0</v>
      </c>
      <c r="R141" s="196">
        <f>Q141*H141</f>
        <v>0</v>
      </c>
      <c r="S141" s="196">
        <v>0</v>
      </c>
      <c r="T141" s="197">
        <f>S141*H141</f>
        <v>0</v>
      </c>
      <c r="U141" s="32"/>
      <c r="V141" s="32"/>
      <c r="W141" s="32"/>
      <c r="X141" s="32"/>
      <c r="Y141" s="32"/>
      <c r="Z141" s="32"/>
      <c r="AA141" s="32"/>
      <c r="AB141" s="32"/>
      <c r="AC141" s="32"/>
      <c r="AD141" s="32"/>
      <c r="AE141" s="32"/>
      <c r="AR141" s="198" t="s">
        <v>143</v>
      </c>
      <c r="AT141" s="198" t="s">
        <v>139</v>
      </c>
      <c r="AU141" s="198" t="s">
        <v>144</v>
      </c>
      <c r="AY141" s="15" t="s">
        <v>136</v>
      </c>
      <c r="BE141" s="199">
        <f>IF(N141="základní",J141,0)</f>
        <v>0</v>
      </c>
      <c r="BF141" s="199">
        <f>IF(N141="snížená",J141,0)</f>
        <v>0</v>
      </c>
      <c r="BG141" s="199">
        <f>IF(N141="zákl. přenesená",J141,0)</f>
        <v>0</v>
      </c>
      <c r="BH141" s="199">
        <f>IF(N141="sníž. přenesená",J141,0)</f>
        <v>0</v>
      </c>
      <c r="BI141" s="199">
        <f>IF(N141="nulová",J141,0)</f>
        <v>0</v>
      </c>
      <c r="BJ141" s="15" t="s">
        <v>144</v>
      </c>
      <c r="BK141" s="199">
        <f>ROUND(I141*H141,2)</f>
        <v>0</v>
      </c>
      <c r="BL141" s="15" t="s">
        <v>143</v>
      </c>
      <c r="BM141" s="198" t="s">
        <v>1035</v>
      </c>
    </row>
    <row r="142" spans="1:65" s="2" customFormat="1" ht="97.5">
      <c r="A142" s="32"/>
      <c r="B142" s="33"/>
      <c r="C142" s="34"/>
      <c r="D142" s="200" t="s">
        <v>154</v>
      </c>
      <c r="E142" s="34"/>
      <c r="F142" s="201" t="s">
        <v>252</v>
      </c>
      <c r="G142" s="34"/>
      <c r="H142" s="34"/>
      <c r="I142" s="106"/>
      <c r="J142" s="34"/>
      <c r="K142" s="34"/>
      <c r="L142" s="37"/>
      <c r="M142" s="202"/>
      <c r="N142" s="203"/>
      <c r="O142" s="62"/>
      <c r="P142" s="62"/>
      <c r="Q142" s="62"/>
      <c r="R142" s="62"/>
      <c r="S142" s="62"/>
      <c r="T142" s="63"/>
      <c r="U142" s="32"/>
      <c r="V142" s="32"/>
      <c r="W142" s="32"/>
      <c r="X142" s="32"/>
      <c r="Y142" s="32"/>
      <c r="Z142" s="32"/>
      <c r="AA142" s="32"/>
      <c r="AB142" s="32"/>
      <c r="AC142" s="32"/>
      <c r="AD142" s="32"/>
      <c r="AE142" s="32"/>
      <c r="AT142" s="15" t="s">
        <v>154</v>
      </c>
      <c r="AU142" s="15" t="s">
        <v>144</v>
      </c>
    </row>
    <row r="143" spans="1:65" s="2" customFormat="1" ht="36" customHeight="1">
      <c r="A143" s="32"/>
      <c r="B143" s="33"/>
      <c r="C143" s="186" t="s">
        <v>253</v>
      </c>
      <c r="D143" s="186" t="s">
        <v>139</v>
      </c>
      <c r="E143" s="187" t="s">
        <v>254</v>
      </c>
      <c r="F143" s="188" t="s">
        <v>255</v>
      </c>
      <c r="G143" s="189" t="s">
        <v>240</v>
      </c>
      <c r="H143" s="190">
        <v>36.576000000000001</v>
      </c>
      <c r="I143" s="191"/>
      <c r="J143" s="192">
        <f>ROUND(I143*H143,2)</f>
        <v>0</v>
      </c>
      <c r="K143" s="193"/>
      <c r="L143" s="37"/>
      <c r="M143" s="194" t="s">
        <v>19</v>
      </c>
      <c r="N143" s="195" t="s">
        <v>45</v>
      </c>
      <c r="O143" s="62"/>
      <c r="P143" s="196">
        <f>O143*H143</f>
        <v>0</v>
      </c>
      <c r="Q143" s="196">
        <v>0</v>
      </c>
      <c r="R143" s="196">
        <f>Q143*H143</f>
        <v>0</v>
      </c>
      <c r="S143" s="196">
        <v>0</v>
      </c>
      <c r="T143" s="197">
        <f>S143*H143</f>
        <v>0</v>
      </c>
      <c r="U143" s="32"/>
      <c r="V143" s="32"/>
      <c r="W143" s="32"/>
      <c r="X143" s="32"/>
      <c r="Y143" s="32"/>
      <c r="Z143" s="32"/>
      <c r="AA143" s="32"/>
      <c r="AB143" s="32"/>
      <c r="AC143" s="32"/>
      <c r="AD143" s="32"/>
      <c r="AE143" s="32"/>
      <c r="AR143" s="198" t="s">
        <v>143</v>
      </c>
      <c r="AT143" s="198" t="s">
        <v>139</v>
      </c>
      <c r="AU143" s="198" t="s">
        <v>144</v>
      </c>
      <c r="AY143" s="15" t="s">
        <v>136</v>
      </c>
      <c r="BE143" s="199">
        <f>IF(N143="základní",J143,0)</f>
        <v>0</v>
      </c>
      <c r="BF143" s="199">
        <f>IF(N143="snížená",J143,0)</f>
        <v>0</v>
      </c>
      <c r="BG143" s="199">
        <f>IF(N143="zákl. přenesená",J143,0)</f>
        <v>0</v>
      </c>
      <c r="BH143" s="199">
        <f>IF(N143="sníž. přenesená",J143,0)</f>
        <v>0</v>
      </c>
      <c r="BI143" s="199">
        <f>IF(N143="nulová",J143,0)</f>
        <v>0</v>
      </c>
      <c r="BJ143" s="15" t="s">
        <v>144</v>
      </c>
      <c r="BK143" s="199">
        <f>ROUND(I143*H143,2)</f>
        <v>0</v>
      </c>
      <c r="BL143" s="15" t="s">
        <v>143</v>
      </c>
      <c r="BM143" s="198" t="s">
        <v>1036</v>
      </c>
    </row>
    <row r="144" spans="1:65" s="2" customFormat="1" ht="97.5">
      <c r="A144" s="32"/>
      <c r="B144" s="33"/>
      <c r="C144" s="34"/>
      <c r="D144" s="200" t="s">
        <v>154</v>
      </c>
      <c r="E144" s="34"/>
      <c r="F144" s="201" t="s">
        <v>257</v>
      </c>
      <c r="G144" s="34"/>
      <c r="H144" s="34"/>
      <c r="I144" s="106"/>
      <c r="J144" s="34"/>
      <c r="K144" s="34"/>
      <c r="L144" s="37"/>
      <c r="M144" s="202"/>
      <c r="N144" s="203"/>
      <c r="O144" s="62"/>
      <c r="P144" s="62"/>
      <c r="Q144" s="62"/>
      <c r="R144" s="62"/>
      <c r="S144" s="62"/>
      <c r="T144" s="63"/>
      <c r="U144" s="32"/>
      <c r="V144" s="32"/>
      <c r="W144" s="32"/>
      <c r="X144" s="32"/>
      <c r="Y144" s="32"/>
      <c r="Z144" s="32"/>
      <c r="AA144" s="32"/>
      <c r="AB144" s="32"/>
      <c r="AC144" s="32"/>
      <c r="AD144" s="32"/>
      <c r="AE144" s="32"/>
      <c r="AT144" s="15" t="s">
        <v>154</v>
      </c>
      <c r="AU144" s="15" t="s">
        <v>144</v>
      </c>
    </row>
    <row r="145" spans="1:65" s="12" customFormat="1" ht="22.9" customHeight="1">
      <c r="B145" s="170"/>
      <c r="C145" s="171"/>
      <c r="D145" s="172" t="s">
        <v>72</v>
      </c>
      <c r="E145" s="184" t="s">
        <v>258</v>
      </c>
      <c r="F145" s="184" t="s">
        <v>259</v>
      </c>
      <c r="G145" s="171"/>
      <c r="H145" s="171"/>
      <c r="I145" s="174"/>
      <c r="J145" s="185">
        <f>BK145</f>
        <v>0</v>
      </c>
      <c r="K145" s="171"/>
      <c r="L145" s="176"/>
      <c r="M145" s="177"/>
      <c r="N145" s="178"/>
      <c r="O145" s="178"/>
      <c r="P145" s="179">
        <f>SUM(P146:P149)</f>
        <v>0</v>
      </c>
      <c r="Q145" s="178"/>
      <c r="R145" s="179">
        <f>SUM(R146:R149)</f>
        <v>0</v>
      </c>
      <c r="S145" s="178"/>
      <c r="T145" s="180">
        <f>SUM(T146:T149)</f>
        <v>0</v>
      </c>
      <c r="AR145" s="181" t="s">
        <v>81</v>
      </c>
      <c r="AT145" s="182" t="s">
        <v>72</v>
      </c>
      <c r="AU145" s="182" t="s">
        <v>81</v>
      </c>
      <c r="AY145" s="181" t="s">
        <v>136</v>
      </c>
      <c r="BK145" s="183">
        <f>SUM(BK146:BK149)</f>
        <v>0</v>
      </c>
    </row>
    <row r="146" spans="1:65" s="2" customFormat="1" ht="48" customHeight="1">
      <c r="A146" s="32"/>
      <c r="B146" s="33"/>
      <c r="C146" s="186" t="s">
        <v>260</v>
      </c>
      <c r="D146" s="186" t="s">
        <v>139</v>
      </c>
      <c r="E146" s="187" t="s">
        <v>1037</v>
      </c>
      <c r="F146" s="188" t="s">
        <v>1038</v>
      </c>
      <c r="G146" s="189" t="s">
        <v>240</v>
      </c>
      <c r="H146" s="190">
        <v>4.9029999999999996</v>
      </c>
      <c r="I146" s="191"/>
      <c r="J146" s="192">
        <f>ROUND(I146*H146,2)</f>
        <v>0</v>
      </c>
      <c r="K146" s="193"/>
      <c r="L146" s="37"/>
      <c r="M146" s="194" t="s">
        <v>19</v>
      </c>
      <c r="N146" s="195" t="s">
        <v>45</v>
      </c>
      <c r="O146" s="62"/>
      <c r="P146" s="196">
        <f>O146*H146</f>
        <v>0</v>
      </c>
      <c r="Q146" s="196">
        <v>0</v>
      </c>
      <c r="R146" s="196">
        <f>Q146*H146</f>
        <v>0</v>
      </c>
      <c r="S146" s="196">
        <v>0</v>
      </c>
      <c r="T146" s="197">
        <f>S146*H146</f>
        <v>0</v>
      </c>
      <c r="U146" s="32"/>
      <c r="V146" s="32"/>
      <c r="W146" s="32"/>
      <c r="X146" s="32"/>
      <c r="Y146" s="32"/>
      <c r="Z146" s="32"/>
      <c r="AA146" s="32"/>
      <c r="AB146" s="32"/>
      <c r="AC146" s="32"/>
      <c r="AD146" s="32"/>
      <c r="AE146" s="32"/>
      <c r="AR146" s="198" t="s">
        <v>143</v>
      </c>
      <c r="AT146" s="198" t="s">
        <v>139</v>
      </c>
      <c r="AU146" s="198" t="s">
        <v>144</v>
      </c>
      <c r="AY146" s="15" t="s">
        <v>136</v>
      </c>
      <c r="BE146" s="199">
        <f>IF(N146="základní",J146,0)</f>
        <v>0</v>
      </c>
      <c r="BF146" s="199">
        <f>IF(N146="snížená",J146,0)</f>
        <v>0</v>
      </c>
      <c r="BG146" s="199">
        <f>IF(N146="zákl. přenesená",J146,0)</f>
        <v>0</v>
      </c>
      <c r="BH146" s="199">
        <f>IF(N146="sníž. přenesená",J146,0)</f>
        <v>0</v>
      </c>
      <c r="BI146" s="199">
        <f>IF(N146="nulová",J146,0)</f>
        <v>0</v>
      </c>
      <c r="BJ146" s="15" t="s">
        <v>144</v>
      </c>
      <c r="BK146" s="199">
        <f>ROUND(I146*H146,2)</f>
        <v>0</v>
      </c>
      <c r="BL146" s="15" t="s">
        <v>143</v>
      </c>
      <c r="BM146" s="198" t="s">
        <v>1039</v>
      </c>
    </row>
    <row r="147" spans="1:65" s="2" customFormat="1" ht="87.75">
      <c r="A147" s="32"/>
      <c r="B147" s="33"/>
      <c r="C147" s="34"/>
      <c r="D147" s="200" t="s">
        <v>154</v>
      </c>
      <c r="E147" s="34"/>
      <c r="F147" s="201" t="s">
        <v>264</v>
      </c>
      <c r="G147" s="34"/>
      <c r="H147" s="34"/>
      <c r="I147" s="106"/>
      <c r="J147" s="34"/>
      <c r="K147" s="34"/>
      <c r="L147" s="37"/>
      <c r="M147" s="202"/>
      <c r="N147" s="203"/>
      <c r="O147" s="62"/>
      <c r="P147" s="62"/>
      <c r="Q147" s="62"/>
      <c r="R147" s="62"/>
      <c r="S147" s="62"/>
      <c r="T147" s="63"/>
      <c r="U147" s="32"/>
      <c r="V147" s="32"/>
      <c r="W147" s="32"/>
      <c r="X147" s="32"/>
      <c r="Y147" s="32"/>
      <c r="Z147" s="32"/>
      <c r="AA147" s="32"/>
      <c r="AB147" s="32"/>
      <c r="AC147" s="32"/>
      <c r="AD147" s="32"/>
      <c r="AE147" s="32"/>
      <c r="AT147" s="15" t="s">
        <v>154</v>
      </c>
      <c r="AU147" s="15" t="s">
        <v>144</v>
      </c>
    </row>
    <row r="148" spans="1:65" s="2" customFormat="1" ht="48" customHeight="1">
      <c r="A148" s="32"/>
      <c r="B148" s="33"/>
      <c r="C148" s="186" t="s">
        <v>269</v>
      </c>
      <c r="D148" s="186" t="s">
        <v>139</v>
      </c>
      <c r="E148" s="187" t="s">
        <v>261</v>
      </c>
      <c r="F148" s="188" t="s">
        <v>262</v>
      </c>
      <c r="G148" s="189" t="s">
        <v>240</v>
      </c>
      <c r="H148" s="190">
        <v>4.9029999999999996</v>
      </c>
      <c r="I148" s="191"/>
      <c r="J148" s="192">
        <f>ROUND(I148*H148,2)</f>
        <v>0</v>
      </c>
      <c r="K148" s="193"/>
      <c r="L148" s="37"/>
      <c r="M148" s="194" t="s">
        <v>19</v>
      </c>
      <c r="N148" s="195" t="s">
        <v>45</v>
      </c>
      <c r="O148" s="62"/>
      <c r="P148" s="196">
        <f>O148*H148</f>
        <v>0</v>
      </c>
      <c r="Q148" s="196">
        <v>0</v>
      </c>
      <c r="R148" s="196">
        <f>Q148*H148</f>
        <v>0</v>
      </c>
      <c r="S148" s="196">
        <v>0</v>
      </c>
      <c r="T148" s="197">
        <f>S148*H148</f>
        <v>0</v>
      </c>
      <c r="U148" s="32"/>
      <c r="V148" s="32"/>
      <c r="W148" s="32"/>
      <c r="X148" s="32"/>
      <c r="Y148" s="32"/>
      <c r="Z148" s="32"/>
      <c r="AA148" s="32"/>
      <c r="AB148" s="32"/>
      <c r="AC148" s="32"/>
      <c r="AD148" s="32"/>
      <c r="AE148" s="32"/>
      <c r="AR148" s="198" t="s">
        <v>143</v>
      </c>
      <c r="AT148" s="198" t="s">
        <v>139</v>
      </c>
      <c r="AU148" s="198" t="s">
        <v>144</v>
      </c>
      <c r="AY148" s="15" t="s">
        <v>136</v>
      </c>
      <c r="BE148" s="199">
        <f>IF(N148="základní",J148,0)</f>
        <v>0</v>
      </c>
      <c r="BF148" s="199">
        <f>IF(N148="snížená",J148,0)</f>
        <v>0</v>
      </c>
      <c r="BG148" s="199">
        <f>IF(N148="zákl. přenesená",J148,0)</f>
        <v>0</v>
      </c>
      <c r="BH148" s="199">
        <f>IF(N148="sníž. přenesená",J148,0)</f>
        <v>0</v>
      </c>
      <c r="BI148" s="199">
        <f>IF(N148="nulová",J148,0)</f>
        <v>0</v>
      </c>
      <c r="BJ148" s="15" t="s">
        <v>144</v>
      </c>
      <c r="BK148" s="199">
        <f>ROUND(I148*H148,2)</f>
        <v>0</v>
      </c>
      <c r="BL148" s="15" t="s">
        <v>143</v>
      </c>
      <c r="BM148" s="198" t="s">
        <v>1040</v>
      </c>
    </row>
    <row r="149" spans="1:65" s="2" customFormat="1" ht="87.75">
      <c r="A149" s="32"/>
      <c r="B149" s="33"/>
      <c r="C149" s="34"/>
      <c r="D149" s="200" t="s">
        <v>154</v>
      </c>
      <c r="E149" s="34"/>
      <c r="F149" s="201" t="s">
        <v>264</v>
      </c>
      <c r="G149" s="34"/>
      <c r="H149" s="34"/>
      <c r="I149" s="106"/>
      <c r="J149" s="34"/>
      <c r="K149" s="34"/>
      <c r="L149" s="37"/>
      <c r="M149" s="202"/>
      <c r="N149" s="203"/>
      <c r="O149" s="62"/>
      <c r="P149" s="62"/>
      <c r="Q149" s="62"/>
      <c r="R149" s="62"/>
      <c r="S149" s="62"/>
      <c r="T149" s="63"/>
      <c r="U149" s="32"/>
      <c r="V149" s="32"/>
      <c r="W149" s="32"/>
      <c r="X149" s="32"/>
      <c r="Y149" s="32"/>
      <c r="Z149" s="32"/>
      <c r="AA149" s="32"/>
      <c r="AB149" s="32"/>
      <c r="AC149" s="32"/>
      <c r="AD149" s="32"/>
      <c r="AE149" s="32"/>
      <c r="AT149" s="15" t="s">
        <v>154</v>
      </c>
      <c r="AU149" s="15" t="s">
        <v>144</v>
      </c>
    </row>
    <row r="150" spans="1:65" s="12" customFormat="1" ht="25.9" customHeight="1">
      <c r="B150" s="170"/>
      <c r="C150" s="171"/>
      <c r="D150" s="172" t="s">
        <v>72</v>
      </c>
      <c r="E150" s="173" t="s">
        <v>265</v>
      </c>
      <c r="F150" s="173" t="s">
        <v>266</v>
      </c>
      <c r="G150" s="171"/>
      <c r="H150" s="171"/>
      <c r="I150" s="174"/>
      <c r="J150" s="175">
        <f>BK150</f>
        <v>0</v>
      </c>
      <c r="K150" s="171"/>
      <c r="L150" s="176"/>
      <c r="M150" s="177"/>
      <c r="N150" s="178"/>
      <c r="O150" s="178"/>
      <c r="P150" s="179">
        <f>P151+P160+P186+P216+P249+P252+P258+P270+P284+P294+P304+P315+P330+P341+P345</f>
        <v>0</v>
      </c>
      <c r="Q150" s="178"/>
      <c r="R150" s="179">
        <f>R151+R160+R186+R216+R249+R252+R258+R270+R284+R294+R304+R315+R330+R341+R345</f>
        <v>1.0235699999999999</v>
      </c>
      <c r="S150" s="178"/>
      <c r="T150" s="180">
        <f>T151+T160+T186+T216+T249+T252+T258+T270+T284+T294+T304+T315+T330+T341+T345</f>
        <v>0.20085000000000003</v>
      </c>
      <c r="AR150" s="181" t="s">
        <v>144</v>
      </c>
      <c r="AT150" s="182" t="s">
        <v>72</v>
      </c>
      <c r="AU150" s="182" t="s">
        <v>73</v>
      </c>
      <c r="AY150" s="181" t="s">
        <v>136</v>
      </c>
      <c r="BK150" s="183">
        <f>BK151+BK160+BK186+BK216+BK249+BK252+BK258+BK270+BK284+BK294+BK304+BK315+BK330+BK341+BK345</f>
        <v>0</v>
      </c>
    </row>
    <row r="151" spans="1:65" s="12" customFormat="1" ht="22.9" customHeight="1">
      <c r="B151" s="170"/>
      <c r="C151" s="171"/>
      <c r="D151" s="172" t="s">
        <v>72</v>
      </c>
      <c r="E151" s="184" t="s">
        <v>267</v>
      </c>
      <c r="F151" s="184" t="s">
        <v>268</v>
      </c>
      <c r="G151" s="171"/>
      <c r="H151" s="171"/>
      <c r="I151" s="174"/>
      <c r="J151" s="185">
        <f>BK151</f>
        <v>0</v>
      </c>
      <c r="K151" s="171"/>
      <c r="L151" s="176"/>
      <c r="M151" s="177"/>
      <c r="N151" s="178"/>
      <c r="O151" s="178"/>
      <c r="P151" s="179">
        <f>SUM(P152:P159)</f>
        <v>0</v>
      </c>
      <c r="Q151" s="178"/>
      <c r="R151" s="179">
        <f>SUM(R152:R159)</f>
        <v>9.1600000000000001E-2</v>
      </c>
      <c r="S151" s="178"/>
      <c r="T151" s="180">
        <f>SUM(T152:T159)</f>
        <v>3.6000000000000004E-2</v>
      </c>
      <c r="AR151" s="181" t="s">
        <v>144</v>
      </c>
      <c r="AT151" s="182" t="s">
        <v>72</v>
      </c>
      <c r="AU151" s="182" t="s">
        <v>81</v>
      </c>
      <c r="AY151" s="181" t="s">
        <v>136</v>
      </c>
      <c r="BK151" s="183">
        <f>SUM(BK152:BK159)</f>
        <v>0</v>
      </c>
    </row>
    <row r="152" spans="1:65" s="2" customFormat="1" ht="24" customHeight="1">
      <c r="A152" s="32"/>
      <c r="B152" s="33"/>
      <c r="C152" s="186" t="s">
        <v>274</v>
      </c>
      <c r="D152" s="186" t="s">
        <v>139</v>
      </c>
      <c r="E152" s="187" t="s">
        <v>270</v>
      </c>
      <c r="F152" s="188" t="s">
        <v>271</v>
      </c>
      <c r="G152" s="189" t="s">
        <v>142</v>
      </c>
      <c r="H152" s="190">
        <v>9</v>
      </c>
      <c r="I152" s="191"/>
      <c r="J152" s="192">
        <f>ROUND(I152*H152,2)</f>
        <v>0</v>
      </c>
      <c r="K152" s="193"/>
      <c r="L152" s="37"/>
      <c r="M152" s="194" t="s">
        <v>19</v>
      </c>
      <c r="N152" s="195" t="s">
        <v>45</v>
      </c>
      <c r="O152" s="62"/>
      <c r="P152" s="196">
        <f>O152*H152</f>
        <v>0</v>
      </c>
      <c r="Q152" s="196">
        <v>0</v>
      </c>
      <c r="R152" s="196">
        <f>Q152*H152</f>
        <v>0</v>
      </c>
      <c r="S152" s="196">
        <v>4.0000000000000001E-3</v>
      </c>
      <c r="T152" s="197">
        <f>S152*H152</f>
        <v>3.6000000000000004E-2</v>
      </c>
      <c r="U152" s="32"/>
      <c r="V152" s="32"/>
      <c r="W152" s="32"/>
      <c r="X152" s="32"/>
      <c r="Y152" s="32"/>
      <c r="Z152" s="32"/>
      <c r="AA152" s="32"/>
      <c r="AB152" s="32"/>
      <c r="AC152" s="32"/>
      <c r="AD152" s="32"/>
      <c r="AE152" s="32"/>
      <c r="AR152" s="198" t="s">
        <v>211</v>
      </c>
      <c r="AT152" s="198" t="s">
        <v>139</v>
      </c>
      <c r="AU152" s="198" t="s">
        <v>144</v>
      </c>
      <c r="AY152" s="15" t="s">
        <v>136</v>
      </c>
      <c r="BE152" s="199">
        <f>IF(N152="základní",J152,0)</f>
        <v>0</v>
      </c>
      <c r="BF152" s="199">
        <f>IF(N152="snížená",J152,0)</f>
        <v>0</v>
      </c>
      <c r="BG152" s="199">
        <f>IF(N152="zákl. přenesená",J152,0)</f>
        <v>0</v>
      </c>
      <c r="BH152" s="199">
        <f>IF(N152="sníž. přenesená",J152,0)</f>
        <v>0</v>
      </c>
      <c r="BI152" s="199">
        <f>IF(N152="nulová",J152,0)</f>
        <v>0</v>
      </c>
      <c r="BJ152" s="15" t="s">
        <v>144</v>
      </c>
      <c r="BK152" s="199">
        <f>ROUND(I152*H152,2)</f>
        <v>0</v>
      </c>
      <c r="BL152" s="15" t="s">
        <v>211</v>
      </c>
      <c r="BM152" s="198" t="s">
        <v>1041</v>
      </c>
    </row>
    <row r="153" spans="1:65" s="2" customFormat="1" ht="39">
      <c r="A153" s="32"/>
      <c r="B153" s="33"/>
      <c r="C153" s="34"/>
      <c r="D153" s="200" t="s">
        <v>154</v>
      </c>
      <c r="E153" s="34"/>
      <c r="F153" s="201" t="s">
        <v>273</v>
      </c>
      <c r="G153" s="34"/>
      <c r="H153" s="34"/>
      <c r="I153" s="106"/>
      <c r="J153" s="34"/>
      <c r="K153" s="34"/>
      <c r="L153" s="37"/>
      <c r="M153" s="202"/>
      <c r="N153" s="203"/>
      <c r="O153" s="62"/>
      <c r="P153" s="62"/>
      <c r="Q153" s="62"/>
      <c r="R153" s="62"/>
      <c r="S153" s="62"/>
      <c r="T153" s="63"/>
      <c r="U153" s="32"/>
      <c r="V153" s="32"/>
      <c r="W153" s="32"/>
      <c r="X153" s="32"/>
      <c r="Y153" s="32"/>
      <c r="Z153" s="32"/>
      <c r="AA153" s="32"/>
      <c r="AB153" s="32"/>
      <c r="AC153" s="32"/>
      <c r="AD153" s="32"/>
      <c r="AE153" s="32"/>
      <c r="AT153" s="15" t="s">
        <v>154</v>
      </c>
      <c r="AU153" s="15" t="s">
        <v>144</v>
      </c>
    </row>
    <row r="154" spans="1:65" s="2" customFormat="1" ht="24" customHeight="1">
      <c r="A154" s="32"/>
      <c r="B154" s="33"/>
      <c r="C154" s="186" t="s">
        <v>278</v>
      </c>
      <c r="D154" s="186" t="s">
        <v>139</v>
      </c>
      <c r="E154" s="187" t="s">
        <v>275</v>
      </c>
      <c r="F154" s="188" t="s">
        <v>276</v>
      </c>
      <c r="G154" s="189" t="s">
        <v>142</v>
      </c>
      <c r="H154" s="190">
        <v>11</v>
      </c>
      <c r="I154" s="191"/>
      <c r="J154" s="192">
        <f>ROUND(I154*H154,2)</f>
        <v>0</v>
      </c>
      <c r="K154" s="193"/>
      <c r="L154" s="37"/>
      <c r="M154" s="194" t="s">
        <v>19</v>
      </c>
      <c r="N154" s="195" t="s">
        <v>45</v>
      </c>
      <c r="O154" s="62"/>
      <c r="P154" s="196">
        <f>O154*H154</f>
        <v>0</v>
      </c>
      <c r="Q154" s="196">
        <v>4.5799999999999999E-3</v>
      </c>
      <c r="R154" s="196">
        <f>Q154*H154</f>
        <v>5.0380000000000001E-2</v>
      </c>
      <c r="S154" s="196">
        <v>0</v>
      </c>
      <c r="T154" s="197">
        <f>S154*H154</f>
        <v>0</v>
      </c>
      <c r="U154" s="32"/>
      <c r="V154" s="32"/>
      <c r="W154" s="32"/>
      <c r="X154" s="32"/>
      <c r="Y154" s="32"/>
      <c r="Z154" s="32"/>
      <c r="AA154" s="32"/>
      <c r="AB154" s="32"/>
      <c r="AC154" s="32"/>
      <c r="AD154" s="32"/>
      <c r="AE154" s="32"/>
      <c r="AR154" s="198" t="s">
        <v>211</v>
      </c>
      <c r="AT154" s="198" t="s">
        <v>139</v>
      </c>
      <c r="AU154" s="198" t="s">
        <v>144</v>
      </c>
      <c r="AY154" s="15" t="s">
        <v>136</v>
      </c>
      <c r="BE154" s="199">
        <f>IF(N154="základní",J154,0)</f>
        <v>0</v>
      </c>
      <c r="BF154" s="199">
        <f>IF(N154="snížená",J154,0)</f>
        <v>0</v>
      </c>
      <c r="BG154" s="199">
        <f>IF(N154="zákl. přenesená",J154,0)</f>
        <v>0</v>
      </c>
      <c r="BH154" s="199">
        <f>IF(N154="sníž. přenesená",J154,0)</f>
        <v>0</v>
      </c>
      <c r="BI154" s="199">
        <f>IF(N154="nulová",J154,0)</f>
        <v>0</v>
      </c>
      <c r="BJ154" s="15" t="s">
        <v>144</v>
      </c>
      <c r="BK154" s="199">
        <f>ROUND(I154*H154,2)</f>
        <v>0</v>
      </c>
      <c r="BL154" s="15" t="s">
        <v>211</v>
      </c>
      <c r="BM154" s="198" t="s">
        <v>1042</v>
      </c>
    </row>
    <row r="155" spans="1:65" s="2" customFormat="1" ht="24" customHeight="1">
      <c r="A155" s="32"/>
      <c r="B155" s="33"/>
      <c r="C155" s="186" t="s">
        <v>282</v>
      </c>
      <c r="D155" s="186" t="s">
        <v>139</v>
      </c>
      <c r="E155" s="187" t="s">
        <v>279</v>
      </c>
      <c r="F155" s="188" t="s">
        <v>280</v>
      </c>
      <c r="G155" s="189" t="s">
        <v>142</v>
      </c>
      <c r="H155" s="190">
        <v>9</v>
      </c>
      <c r="I155" s="191"/>
      <c r="J155" s="192">
        <f>ROUND(I155*H155,2)</f>
        <v>0</v>
      </c>
      <c r="K155" s="193"/>
      <c r="L155" s="37"/>
      <c r="M155" s="194" t="s">
        <v>19</v>
      </c>
      <c r="N155" s="195" t="s">
        <v>45</v>
      </c>
      <c r="O155" s="62"/>
      <c r="P155" s="196">
        <f>O155*H155</f>
        <v>0</v>
      </c>
      <c r="Q155" s="196">
        <v>4.5799999999999999E-3</v>
      </c>
      <c r="R155" s="196">
        <f>Q155*H155</f>
        <v>4.122E-2</v>
      </c>
      <c r="S155" s="196">
        <v>0</v>
      </c>
      <c r="T155" s="197">
        <f>S155*H155</f>
        <v>0</v>
      </c>
      <c r="U155" s="32"/>
      <c r="V155" s="32"/>
      <c r="W155" s="32"/>
      <c r="X155" s="32"/>
      <c r="Y155" s="32"/>
      <c r="Z155" s="32"/>
      <c r="AA155" s="32"/>
      <c r="AB155" s="32"/>
      <c r="AC155" s="32"/>
      <c r="AD155" s="32"/>
      <c r="AE155" s="32"/>
      <c r="AR155" s="198" t="s">
        <v>211</v>
      </c>
      <c r="AT155" s="198" t="s">
        <v>139</v>
      </c>
      <c r="AU155" s="198" t="s">
        <v>144</v>
      </c>
      <c r="AY155" s="15" t="s">
        <v>136</v>
      </c>
      <c r="BE155" s="199">
        <f>IF(N155="základní",J155,0)</f>
        <v>0</v>
      </c>
      <c r="BF155" s="199">
        <f>IF(N155="snížená",J155,0)</f>
        <v>0</v>
      </c>
      <c r="BG155" s="199">
        <f>IF(N155="zákl. přenesená",J155,0)</f>
        <v>0</v>
      </c>
      <c r="BH155" s="199">
        <f>IF(N155="sníž. přenesená",J155,0)</f>
        <v>0</v>
      </c>
      <c r="BI155" s="199">
        <f>IF(N155="nulová",J155,0)</f>
        <v>0</v>
      </c>
      <c r="BJ155" s="15" t="s">
        <v>144</v>
      </c>
      <c r="BK155" s="199">
        <f>ROUND(I155*H155,2)</f>
        <v>0</v>
      </c>
      <c r="BL155" s="15" t="s">
        <v>211</v>
      </c>
      <c r="BM155" s="198" t="s">
        <v>1043</v>
      </c>
    </row>
    <row r="156" spans="1:65" s="2" customFormat="1" ht="48" customHeight="1">
      <c r="A156" s="32"/>
      <c r="B156" s="33"/>
      <c r="C156" s="186" t="s">
        <v>287</v>
      </c>
      <c r="D156" s="186" t="s">
        <v>139</v>
      </c>
      <c r="E156" s="187" t="s">
        <v>283</v>
      </c>
      <c r="F156" s="188" t="s">
        <v>284</v>
      </c>
      <c r="G156" s="189" t="s">
        <v>240</v>
      </c>
      <c r="H156" s="190">
        <v>9.1999999999999998E-2</v>
      </c>
      <c r="I156" s="191"/>
      <c r="J156" s="192">
        <f>ROUND(I156*H156,2)</f>
        <v>0</v>
      </c>
      <c r="K156" s="193"/>
      <c r="L156" s="37"/>
      <c r="M156" s="194" t="s">
        <v>19</v>
      </c>
      <c r="N156" s="195" t="s">
        <v>45</v>
      </c>
      <c r="O156" s="62"/>
      <c r="P156" s="196">
        <f>O156*H156</f>
        <v>0</v>
      </c>
      <c r="Q156" s="196">
        <v>0</v>
      </c>
      <c r="R156" s="196">
        <f>Q156*H156</f>
        <v>0</v>
      </c>
      <c r="S156" s="196">
        <v>0</v>
      </c>
      <c r="T156" s="197">
        <f>S156*H156</f>
        <v>0</v>
      </c>
      <c r="U156" s="32"/>
      <c r="V156" s="32"/>
      <c r="W156" s="32"/>
      <c r="X156" s="32"/>
      <c r="Y156" s="32"/>
      <c r="Z156" s="32"/>
      <c r="AA156" s="32"/>
      <c r="AB156" s="32"/>
      <c r="AC156" s="32"/>
      <c r="AD156" s="32"/>
      <c r="AE156" s="32"/>
      <c r="AR156" s="198" t="s">
        <v>211</v>
      </c>
      <c r="AT156" s="198" t="s">
        <v>139</v>
      </c>
      <c r="AU156" s="198" t="s">
        <v>144</v>
      </c>
      <c r="AY156" s="15" t="s">
        <v>136</v>
      </c>
      <c r="BE156" s="199">
        <f>IF(N156="základní",J156,0)</f>
        <v>0</v>
      </c>
      <c r="BF156" s="199">
        <f>IF(N156="snížená",J156,0)</f>
        <v>0</v>
      </c>
      <c r="BG156" s="199">
        <f>IF(N156="zákl. přenesená",J156,0)</f>
        <v>0</v>
      </c>
      <c r="BH156" s="199">
        <f>IF(N156="sníž. přenesená",J156,0)</f>
        <v>0</v>
      </c>
      <c r="BI156" s="199">
        <f>IF(N156="nulová",J156,0)</f>
        <v>0</v>
      </c>
      <c r="BJ156" s="15" t="s">
        <v>144</v>
      </c>
      <c r="BK156" s="199">
        <f>ROUND(I156*H156,2)</f>
        <v>0</v>
      </c>
      <c r="BL156" s="15" t="s">
        <v>211</v>
      </c>
      <c r="BM156" s="198" t="s">
        <v>1044</v>
      </c>
    </row>
    <row r="157" spans="1:65" s="2" customFormat="1" ht="126.75">
      <c r="A157" s="32"/>
      <c r="B157" s="33"/>
      <c r="C157" s="34"/>
      <c r="D157" s="200" t="s">
        <v>154</v>
      </c>
      <c r="E157" s="34"/>
      <c r="F157" s="201" t="s">
        <v>286</v>
      </c>
      <c r="G157" s="34"/>
      <c r="H157" s="34"/>
      <c r="I157" s="106"/>
      <c r="J157" s="34"/>
      <c r="K157" s="34"/>
      <c r="L157" s="37"/>
      <c r="M157" s="202"/>
      <c r="N157" s="203"/>
      <c r="O157" s="62"/>
      <c r="P157" s="62"/>
      <c r="Q157" s="62"/>
      <c r="R157" s="62"/>
      <c r="S157" s="62"/>
      <c r="T157" s="63"/>
      <c r="U157" s="32"/>
      <c r="V157" s="32"/>
      <c r="W157" s="32"/>
      <c r="X157" s="32"/>
      <c r="Y157" s="32"/>
      <c r="Z157" s="32"/>
      <c r="AA157" s="32"/>
      <c r="AB157" s="32"/>
      <c r="AC157" s="32"/>
      <c r="AD157" s="32"/>
      <c r="AE157" s="32"/>
      <c r="AT157" s="15" t="s">
        <v>154</v>
      </c>
      <c r="AU157" s="15" t="s">
        <v>144</v>
      </c>
    </row>
    <row r="158" spans="1:65" s="2" customFormat="1" ht="48" customHeight="1">
      <c r="A158" s="32"/>
      <c r="B158" s="33"/>
      <c r="C158" s="186" t="s">
        <v>293</v>
      </c>
      <c r="D158" s="186" t="s">
        <v>139</v>
      </c>
      <c r="E158" s="187" t="s">
        <v>288</v>
      </c>
      <c r="F158" s="188" t="s">
        <v>289</v>
      </c>
      <c r="G158" s="189" t="s">
        <v>240</v>
      </c>
      <c r="H158" s="190">
        <v>9.1999999999999998E-2</v>
      </c>
      <c r="I158" s="191"/>
      <c r="J158" s="192">
        <f>ROUND(I158*H158,2)</f>
        <v>0</v>
      </c>
      <c r="K158" s="193"/>
      <c r="L158" s="37"/>
      <c r="M158" s="194" t="s">
        <v>19</v>
      </c>
      <c r="N158" s="195" t="s">
        <v>45</v>
      </c>
      <c r="O158" s="62"/>
      <c r="P158" s="196">
        <f>O158*H158</f>
        <v>0</v>
      </c>
      <c r="Q158" s="196">
        <v>0</v>
      </c>
      <c r="R158" s="196">
        <f>Q158*H158</f>
        <v>0</v>
      </c>
      <c r="S158" s="196">
        <v>0</v>
      </c>
      <c r="T158" s="197">
        <f>S158*H158</f>
        <v>0</v>
      </c>
      <c r="U158" s="32"/>
      <c r="V158" s="32"/>
      <c r="W158" s="32"/>
      <c r="X158" s="32"/>
      <c r="Y158" s="32"/>
      <c r="Z158" s="32"/>
      <c r="AA158" s="32"/>
      <c r="AB158" s="32"/>
      <c r="AC158" s="32"/>
      <c r="AD158" s="32"/>
      <c r="AE158" s="32"/>
      <c r="AR158" s="198" t="s">
        <v>211</v>
      </c>
      <c r="AT158" s="198" t="s">
        <v>139</v>
      </c>
      <c r="AU158" s="198" t="s">
        <v>144</v>
      </c>
      <c r="AY158" s="15" t="s">
        <v>136</v>
      </c>
      <c r="BE158" s="199">
        <f>IF(N158="základní",J158,0)</f>
        <v>0</v>
      </c>
      <c r="BF158" s="199">
        <f>IF(N158="snížená",J158,0)</f>
        <v>0</v>
      </c>
      <c r="BG158" s="199">
        <f>IF(N158="zákl. přenesená",J158,0)</f>
        <v>0</v>
      </c>
      <c r="BH158" s="199">
        <f>IF(N158="sníž. přenesená",J158,0)</f>
        <v>0</v>
      </c>
      <c r="BI158" s="199">
        <f>IF(N158="nulová",J158,0)</f>
        <v>0</v>
      </c>
      <c r="BJ158" s="15" t="s">
        <v>144</v>
      </c>
      <c r="BK158" s="199">
        <f>ROUND(I158*H158,2)</f>
        <v>0</v>
      </c>
      <c r="BL158" s="15" t="s">
        <v>211</v>
      </c>
      <c r="BM158" s="198" t="s">
        <v>1045</v>
      </c>
    </row>
    <row r="159" spans="1:65" s="2" customFormat="1" ht="126.75">
      <c r="A159" s="32"/>
      <c r="B159" s="33"/>
      <c r="C159" s="34"/>
      <c r="D159" s="200" t="s">
        <v>154</v>
      </c>
      <c r="E159" s="34"/>
      <c r="F159" s="201" t="s">
        <v>286</v>
      </c>
      <c r="G159" s="34"/>
      <c r="H159" s="34"/>
      <c r="I159" s="106"/>
      <c r="J159" s="34"/>
      <c r="K159" s="34"/>
      <c r="L159" s="37"/>
      <c r="M159" s="202"/>
      <c r="N159" s="203"/>
      <c r="O159" s="62"/>
      <c r="P159" s="62"/>
      <c r="Q159" s="62"/>
      <c r="R159" s="62"/>
      <c r="S159" s="62"/>
      <c r="T159" s="63"/>
      <c r="U159" s="32"/>
      <c r="V159" s="32"/>
      <c r="W159" s="32"/>
      <c r="X159" s="32"/>
      <c r="Y159" s="32"/>
      <c r="Z159" s="32"/>
      <c r="AA159" s="32"/>
      <c r="AB159" s="32"/>
      <c r="AC159" s="32"/>
      <c r="AD159" s="32"/>
      <c r="AE159" s="32"/>
      <c r="AT159" s="15" t="s">
        <v>154</v>
      </c>
      <c r="AU159" s="15" t="s">
        <v>144</v>
      </c>
    </row>
    <row r="160" spans="1:65" s="12" customFormat="1" ht="22.9" customHeight="1">
      <c r="B160" s="170"/>
      <c r="C160" s="171"/>
      <c r="D160" s="172" t="s">
        <v>72</v>
      </c>
      <c r="E160" s="184" t="s">
        <v>291</v>
      </c>
      <c r="F160" s="184" t="s">
        <v>292</v>
      </c>
      <c r="G160" s="171"/>
      <c r="H160" s="171"/>
      <c r="I160" s="174"/>
      <c r="J160" s="185">
        <f>BK160</f>
        <v>0</v>
      </c>
      <c r="K160" s="171"/>
      <c r="L160" s="176"/>
      <c r="M160" s="177"/>
      <c r="N160" s="178"/>
      <c r="O160" s="178"/>
      <c r="P160" s="179">
        <f>SUM(P161:P185)</f>
        <v>0</v>
      </c>
      <c r="Q160" s="178"/>
      <c r="R160" s="179">
        <f>SUM(R161:R185)</f>
        <v>1.728E-2</v>
      </c>
      <c r="S160" s="178"/>
      <c r="T160" s="180">
        <f>SUM(T161:T185)</f>
        <v>0</v>
      </c>
      <c r="AR160" s="181" t="s">
        <v>144</v>
      </c>
      <c r="AT160" s="182" t="s">
        <v>72</v>
      </c>
      <c r="AU160" s="182" t="s">
        <v>81</v>
      </c>
      <c r="AY160" s="181" t="s">
        <v>136</v>
      </c>
      <c r="BK160" s="183">
        <f>SUM(BK161:BK185)</f>
        <v>0</v>
      </c>
    </row>
    <row r="161" spans="1:65" s="2" customFormat="1" ht="24" customHeight="1">
      <c r="A161" s="32"/>
      <c r="B161" s="33"/>
      <c r="C161" s="186" t="s">
        <v>298</v>
      </c>
      <c r="D161" s="186" t="s">
        <v>139</v>
      </c>
      <c r="E161" s="187" t="s">
        <v>294</v>
      </c>
      <c r="F161" s="188" t="s">
        <v>295</v>
      </c>
      <c r="G161" s="189" t="s">
        <v>214</v>
      </c>
      <c r="H161" s="190">
        <v>2</v>
      </c>
      <c r="I161" s="191"/>
      <c r="J161" s="192">
        <f>ROUND(I161*H161,2)</f>
        <v>0</v>
      </c>
      <c r="K161" s="193"/>
      <c r="L161" s="37"/>
      <c r="M161" s="194" t="s">
        <v>19</v>
      </c>
      <c r="N161" s="195" t="s">
        <v>45</v>
      </c>
      <c r="O161" s="62"/>
      <c r="P161" s="196">
        <f>O161*H161</f>
        <v>0</v>
      </c>
      <c r="Q161" s="196">
        <v>1.1000000000000001E-3</v>
      </c>
      <c r="R161" s="196">
        <f>Q161*H161</f>
        <v>2.2000000000000001E-3</v>
      </c>
      <c r="S161" s="196">
        <v>0</v>
      </c>
      <c r="T161" s="197">
        <f>S161*H161</f>
        <v>0</v>
      </c>
      <c r="U161" s="32"/>
      <c r="V161" s="32"/>
      <c r="W161" s="32"/>
      <c r="X161" s="32"/>
      <c r="Y161" s="32"/>
      <c r="Z161" s="32"/>
      <c r="AA161" s="32"/>
      <c r="AB161" s="32"/>
      <c r="AC161" s="32"/>
      <c r="AD161" s="32"/>
      <c r="AE161" s="32"/>
      <c r="AR161" s="198" t="s">
        <v>211</v>
      </c>
      <c r="AT161" s="198" t="s">
        <v>139</v>
      </c>
      <c r="AU161" s="198" t="s">
        <v>144</v>
      </c>
      <c r="AY161" s="15" t="s">
        <v>136</v>
      </c>
      <c r="BE161" s="199">
        <f>IF(N161="základní",J161,0)</f>
        <v>0</v>
      </c>
      <c r="BF161" s="199">
        <f>IF(N161="snížená",J161,0)</f>
        <v>0</v>
      </c>
      <c r="BG161" s="199">
        <f>IF(N161="zákl. přenesená",J161,0)</f>
        <v>0</v>
      </c>
      <c r="BH161" s="199">
        <f>IF(N161="sníž. přenesená",J161,0)</f>
        <v>0</v>
      </c>
      <c r="BI161" s="199">
        <f>IF(N161="nulová",J161,0)</f>
        <v>0</v>
      </c>
      <c r="BJ161" s="15" t="s">
        <v>144</v>
      </c>
      <c r="BK161" s="199">
        <f>ROUND(I161*H161,2)</f>
        <v>0</v>
      </c>
      <c r="BL161" s="15" t="s">
        <v>211</v>
      </c>
      <c r="BM161" s="198" t="s">
        <v>1046</v>
      </c>
    </row>
    <row r="162" spans="1:65" s="2" customFormat="1" ht="58.5">
      <c r="A162" s="32"/>
      <c r="B162" s="33"/>
      <c r="C162" s="34"/>
      <c r="D162" s="200" t="s">
        <v>154</v>
      </c>
      <c r="E162" s="34"/>
      <c r="F162" s="201" t="s">
        <v>297</v>
      </c>
      <c r="G162" s="34"/>
      <c r="H162" s="34"/>
      <c r="I162" s="106"/>
      <c r="J162" s="34"/>
      <c r="K162" s="34"/>
      <c r="L162" s="37"/>
      <c r="M162" s="202"/>
      <c r="N162" s="203"/>
      <c r="O162" s="62"/>
      <c r="P162" s="62"/>
      <c r="Q162" s="62"/>
      <c r="R162" s="62"/>
      <c r="S162" s="62"/>
      <c r="T162" s="63"/>
      <c r="U162" s="32"/>
      <c r="V162" s="32"/>
      <c r="W162" s="32"/>
      <c r="X162" s="32"/>
      <c r="Y162" s="32"/>
      <c r="Z162" s="32"/>
      <c r="AA162" s="32"/>
      <c r="AB162" s="32"/>
      <c r="AC162" s="32"/>
      <c r="AD162" s="32"/>
      <c r="AE162" s="32"/>
      <c r="AT162" s="15" t="s">
        <v>154</v>
      </c>
      <c r="AU162" s="15" t="s">
        <v>144</v>
      </c>
    </row>
    <row r="163" spans="1:65" s="2" customFormat="1" ht="24" customHeight="1">
      <c r="A163" s="32"/>
      <c r="B163" s="33"/>
      <c r="C163" s="186" t="s">
        <v>302</v>
      </c>
      <c r="D163" s="186" t="s">
        <v>139</v>
      </c>
      <c r="E163" s="187" t="s">
        <v>299</v>
      </c>
      <c r="F163" s="188" t="s">
        <v>300</v>
      </c>
      <c r="G163" s="189" t="s">
        <v>214</v>
      </c>
      <c r="H163" s="190">
        <v>5</v>
      </c>
      <c r="I163" s="191"/>
      <c r="J163" s="192">
        <f>ROUND(I163*H163,2)</f>
        <v>0</v>
      </c>
      <c r="K163" s="193"/>
      <c r="L163" s="37"/>
      <c r="M163" s="194" t="s">
        <v>19</v>
      </c>
      <c r="N163" s="195" t="s">
        <v>45</v>
      </c>
      <c r="O163" s="62"/>
      <c r="P163" s="196">
        <f>O163*H163</f>
        <v>0</v>
      </c>
      <c r="Q163" s="196">
        <v>1.2099999999999999E-3</v>
      </c>
      <c r="R163" s="196">
        <f>Q163*H163</f>
        <v>6.0499999999999998E-3</v>
      </c>
      <c r="S163" s="196">
        <v>0</v>
      </c>
      <c r="T163" s="197">
        <f>S163*H163</f>
        <v>0</v>
      </c>
      <c r="U163" s="32"/>
      <c r="V163" s="32"/>
      <c r="W163" s="32"/>
      <c r="X163" s="32"/>
      <c r="Y163" s="32"/>
      <c r="Z163" s="32"/>
      <c r="AA163" s="32"/>
      <c r="AB163" s="32"/>
      <c r="AC163" s="32"/>
      <c r="AD163" s="32"/>
      <c r="AE163" s="32"/>
      <c r="AR163" s="198" t="s">
        <v>211</v>
      </c>
      <c r="AT163" s="198" t="s">
        <v>139</v>
      </c>
      <c r="AU163" s="198" t="s">
        <v>144</v>
      </c>
      <c r="AY163" s="15" t="s">
        <v>136</v>
      </c>
      <c r="BE163" s="199">
        <f>IF(N163="základní",J163,0)</f>
        <v>0</v>
      </c>
      <c r="BF163" s="199">
        <f>IF(N163="snížená",J163,0)</f>
        <v>0</v>
      </c>
      <c r="BG163" s="199">
        <f>IF(N163="zákl. přenesená",J163,0)</f>
        <v>0</v>
      </c>
      <c r="BH163" s="199">
        <f>IF(N163="sníž. přenesená",J163,0)</f>
        <v>0</v>
      </c>
      <c r="BI163" s="199">
        <f>IF(N163="nulová",J163,0)</f>
        <v>0</v>
      </c>
      <c r="BJ163" s="15" t="s">
        <v>144</v>
      </c>
      <c r="BK163" s="199">
        <f>ROUND(I163*H163,2)</f>
        <v>0</v>
      </c>
      <c r="BL163" s="15" t="s">
        <v>211</v>
      </c>
      <c r="BM163" s="198" t="s">
        <v>1047</v>
      </c>
    </row>
    <row r="164" spans="1:65" s="2" customFormat="1" ht="58.5">
      <c r="A164" s="32"/>
      <c r="B164" s="33"/>
      <c r="C164" s="34"/>
      <c r="D164" s="200" t="s">
        <v>154</v>
      </c>
      <c r="E164" s="34"/>
      <c r="F164" s="201" t="s">
        <v>297</v>
      </c>
      <c r="G164" s="34"/>
      <c r="H164" s="34"/>
      <c r="I164" s="106"/>
      <c r="J164" s="34"/>
      <c r="K164" s="34"/>
      <c r="L164" s="37"/>
      <c r="M164" s="202"/>
      <c r="N164" s="203"/>
      <c r="O164" s="62"/>
      <c r="P164" s="62"/>
      <c r="Q164" s="62"/>
      <c r="R164" s="62"/>
      <c r="S164" s="62"/>
      <c r="T164" s="63"/>
      <c r="U164" s="32"/>
      <c r="V164" s="32"/>
      <c r="W164" s="32"/>
      <c r="X164" s="32"/>
      <c r="Y164" s="32"/>
      <c r="Z164" s="32"/>
      <c r="AA164" s="32"/>
      <c r="AB164" s="32"/>
      <c r="AC164" s="32"/>
      <c r="AD164" s="32"/>
      <c r="AE164" s="32"/>
      <c r="AT164" s="15" t="s">
        <v>154</v>
      </c>
      <c r="AU164" s="15" t="s">
        <v>144</v>
      </c>
    </row>
    <row r="165" spans="1:65" s="2" customFormat="1" ht="24" customHeight="1">
      <c r="A165" s="32"/>
      <c r="B165" s="33"/>
      <c r="C165" s="186" t="s">
        <v>306</v>
      </c>
      <c r="D165" s="186" t="s">
        <v>139</v>
      </c>
      <c r="E165" s="187" t="s">
        <v>303</v>
      </c>
      <c r="F165" s="188" t="s">
        <v>304</v>
      </c>
      <c r="G165" s="189" t="s">
        <v>214</v>
      </c>
      <c r="H165" s="190">
        <v>8</v>
      </c>
      <c r="I165" s="191"/>
      <c r="J165" s="192">
        <f>ROUND(I165*H165,2)</f>
        <v>0</v>
      </c>
      <c r="K165" s="193"/>
      <c r="L165" s="37"/>
      <c r="M165" s="194" t="s">
        <v>19</v>
      </c>
      <c r="N165" s="195" t="s">
        <v>45</v>
      </c>
      <c r="O165" s="62"/>
      <c r="P165" s="196">
        <f>O165*H165</f>
        <v>0</v>
      </c>
      <c r="Q165" s="196">
        <v>2.9E-4</v>
      </c>
      <c r="R165" s="196">
        <f>Q165*H165</f>
        <v>2.32E-3</v>
      </c>
      <c r="S165" s="196">
        <v>0</v>
      </c>
      <c r="T165" s="197">
        <f>S165*H165</f>
        <v>0</v>
      </c>
      <c r="U165" s="32"/>
      <c r="V165" s="32"/>
      <c r="W165" s="32"/>
      <c r="X165" s="32"/>
      <c r="Y165" s="32"/>
      <c r="Z165" s="32"/>
      <c r="AA165" s="32"/>
      <c r="AB165" s="32"/>
      <c r="AC165" s="32"/>
      <c r="AD165" s="32"/>
      <c r="AE165" s="32"/>
      <c r="AR165" s="198" t="s">
        <v>211</v>
      </c>
      <c r="AT165" s="198" t="s">
        <v>139</v>
      </c>
      <c r="AU165" s="198" t="s">
        <v>144</v>
      </c>
      <c r="AY165" s="15" t="s">
        <v>136</v>
      </c>
      <c r="BE165" s="199">
        <f>IF(N165="základní",J165,0)</f>
        <v>0</v>
      </c>
      <c r="BF165" s="199">
        <f>IF(N165="snížená",J165,0)</f>
        <v>0</v>
      </c>
      <c r="BG165" s="199">
        <f>IF(N165="zákl. přenesená",J165,0)</f>
        <v>0</v>
      </c>
      <c r="BH165" s="199">
        <f>IF(N165="sníž. přenesená",J165,0)</f>
        <v>0</v>
      </c>
      <c r="BI165" s="199">
        <f>IF(N165="nulová",J165,0)</f>
        <v>0</v>
      </c>
      <c r="BJ165" s="15" t="s">
        <v>144</v>
      </c>
      <c r="BK165" s="199">
        <f>ROUND(I165*H165,2)</f>
        <v>0</v>
      </c>
      <c r="BL165" s="15" t="s">
        <v>211</v>
      </c>
      <c r="BM165" s="198" t="s">
        <v>1048</v>
      </c>
    </row>
    <row r="166" spans="1:65" s="2" customFormat="1" ht="58.5">
      <c r="A166" s="32"/>
      <c r="B166" s="33"/>
      <c r="C166" s="34"/>
      <c r="D166" s="200" t="s">
        <v>154</v>
      </c>
      <c r="E166" s="34"/>
      <c r="F166" s="201" t="s">
        <v>297</v>
      </c>
      <c r="G166" s="34"/>
      <c r="H166" s="34"/>
      <c r="I166" s="106"/>
      <c r="J166" s="34"/>
      <c r="K166" s="34"/>
      <c r="L166" s="37"/>
      <c r="M166" s="202"/>
      <c r="N166" s="203"/>
      <c r="O166" s="62"/>
      <c r="P166" s="62"/>
      <c r="Q166" s="62"/>
      <c r="R166" s="62"/>
      <c r="S166" s="62"/>
      <c r="T166" s="63"/>
      <c r="U166" s="32"/>
      <c r="V166" s="32"/>
      <c r="W166" s="32"/>
      <c r="X166" s="32"/>
      <c r="Y166" s="32"/>
      <c r="Z166" s="32"/>
      <c r="AA166" s="32"/>
      <c r="AB166" s="32"/>
      <c r="AC166" s="32"/>
      <c r="AD166" s="32"/>
      <c r="AE166" s="32"/>
      <c r="AT166" s="15" t="s">
        <v>154</v>
      </c>
      <c r="AU166" s="15" t="s">
        <v>144</v>
      </c>
    </row>
    <row r="167" spans="1:65" s="2" customFormat="1" ht="24" customHeight="1">
      <c r="A167" s="32"/>
      <c r="B167" s="33"/>
      <c r="C167" s="186" t="s">
        <v>310</v>
      </c>
      <c r="D167" s="186" t="s">
        <v>139</v>
      </c>
      <c r="E167" s="187" t="s">
        <v>307</v>
      </c>
      <c r="F167" s="188" t="s">
        <v>308</v>
      </c>
      <c r="G167" s="189" t="s">
        <v>214</v>
      </c>
      <c r="H167" s="190">
        <v>2</v>
      </c>
      <c r="I167" s="191"/>
      <c r="J167" s="192">
        <f>ROUND(I167*H167,2)</f>
        <v>0</v>
      </c>
      <c r="K167" s="193"/>
      <c r="L167" s="37"/>
      <c r="M167" s="194" t="s">
        <v>19</v>
      </c>
      <c r="N167" s="195" t="s">
        <v>45</v>
      </c>
      <c r="O167" s="62"/>
      <c r="P167" s="196">
        <f>O167*H167</f>
        <v>0</v>
      </c>
      <c r="Q167" s="196">
        <v>3.5E-4</v>
      </c>
      <c r="R167" s="196">
        <f>Q167*H167</f>
        <v>6.9999999999999999E-4</v>
      </c>
      <c r="S167" s="196">
        <v>0</v>
      </c>
      <c r="T167" s="197">
        <f>S167*H167</f>
        <v>0</v>
      </c>
      <c r="U167" s="32"/>
      <c r="V167" s="32"/>
      <c r="W167" s="32"/>
      <c r="X167" s="32"/>
      <c r="Y167" s="32"/>
      <c r="Z167" s="32"/>
      <c r="AA167" s="32"/>
      <c r="AB167" s="32"/>
      <c r="AC167" s="32"/>
      <c r="AD167" s="32"/>
      <c r="AE167" s="32"/>
      <c r="AR167" s="198" t="s">
        <v>211</v>
      </c>
      <c r="AT167" s="198" t="s">
        <v>139</v>
      </c>
      <c r="AU167" s="198" t="s">
        <v>144</v>
      </c>
      <c r="AY167" s="15" t="s">
        <v>136</v>
      </c>
      <c r="BE167" s="199">
        <f>IF(N167="základní",J167,0)</f>
        <v>0</v>
      </c>
      <c r="BF167" s="199">
        <f>IF(N167="snížená",J167,0)</f>
        <v>0</v>
      </c>
      <c r="BG167" s="199">
        <f>IF(N167="zákl. přenesená",J167,0)</f>
        <v>0</v>
      </c>
      <c r="BH167" s="199">
        <f>IF(N167="sníž. přenesená",J167,0)</f>
        <v>0</v>
      </c>
      <c r="BI167" s="199">
        <f>IF(N167="nulová",J167,0)</f>
        <v>0</v>
      </c>
      <c r="BJ167" s="15" t="s">
        <v>144</v>
      </c>
      <c r="BK167" s="199">
        <f>ROUND(I167*H167,2)</f>
        <v>0</v>
      </c>
      <c r="BL167" s="15" t="s">
        <v>211</v>
      </c>
      <c r="BM167" s="198" t="s">
        <v>1049</v>
      </c>
    </row>
    <row r="168" spans="1:65" s="2" customFormat="1" ht="58.5">
      <c r="A168" s="32"/>
      <c r="B168" s="33"/>
      <c r="C168" s="34"/>
      <c r="D168" s="200" t="s">
        <v>154</v>
      </c>
      <c r="E168" s="34"/>
      <c r="F168" s="201" t="s">
        <v>297</v>
      </c>
      <c r="G168" s="34"/>
      <c r="H168" s="34"/>
      <c r="I168" s="106"/>
      <c r="J168" s="34"/>
      <c r="K168" s="34"/>
      <c r="L168" s="37"/>
      <c r="M168" s="202"/>
      <c r="N168" s="203"/>
      <c r="O168" s="62"/>
      <c r="P168" s="62"/>
      <c r="Q168" s="62"/>
      <c r="R168" s="62"/>
      <c r="S168" s="62"/>
      <c r="T168" s="63"/>
      <c r="U168" s="32"/>
      <c r="V168" s="32"/>
      <c r="W168" s="32"/>
      <c r="X168" s="32"/>
      <c r="Y168" s="32"/>
      <c r="Z168" s="32"/>
      <c r="AA168" s="32"/>
      <c r="AB168" s="32"/>
      <c r="AC168" s="32"/>
      <c r="AD168" s="32"/>
      <c r="AE168" s="32"/>
      <c r="AT168" s="15" t="s">
        <v>154</v>
      </c>
      <c r="AU168" s="15" t="s">
        <v>144</v>
      </c>
    </row>
    <row r="169" spans="1:65" s="2" customFormat="1" ht="24" customHeight="1">
      <c r="A169" s="32"/>
      <c r="B169" s="33"/>
      <c r="C169" s="186" t="s">
        <v>315</v>
      </c>
      <c r="D169" s="186" t="s">
        <v>139</v>
      </c>
      <c r="E169" s="187" t="s">
        <v>311</v>
      </c>
      <c r="F169" s="188" t="s">
        <v>312</v>
      </c>
      <c r="G169" s="189" t="s">
        <v>162</v>
      </c>
      <c r="H169" s="190">
        <v>2</v>
      </c>
      <c r="I169" s="191"/>
      <c r="J169" s="192">
        <f>ROUND(I169*H169,2)</f>
        <v>0</v>
      </c>
      <c r="K169" s="193"/>
      <c r="L169" s="37"/>
      <c r="M169" s="194" t="s">
        <v>19</v>
      </c>
      <c r="N169" s="195" t="s">
        <v>45</v>
      </c>
      <c r="O169" s="62"/>
      <c r="P169" s="196">
        <f>O169*H169</f>
        <v>0</v>
      </c>
      <c r="Q169" s="196">
        <v>0</v>
      </c>
      <c r="R169" s="196">
        <f>Q169*H169</f>
        <v>0</v>
      </c>
      <c r="S169" s="196">
        <v>0</v>
      </c>
      <c r="T169" s="197">
        <f>S169*H169</f>
        <v>0</v>
      </c>
      <c r="U169" s="32"/>
      <c r="V169" s="32"/>
      <c r="W169" s="32"/>
      <c r="X169" s="32"/>
      <c r="Y169" s="32"/>
      <c r="Z169" s="32"/>
      <c r="AA169" s="32"/>
      <c r="AB169" s="32"/>
      <c r="AC169" s="32"/>
      <c r="AD169" s="32"/>
      <c r="AE169" s="32"/>
      <c r="AR169" s="198" t="s">
        <v>211</v>
      </c>
      <c r="AT169" s="198" t="s">
        <v>139</v>
      </c>
      <c r="AU169" s="198" t="s">
        <v>144</v>
      </c>
      <c r="AY169" s="15" t="s">
        <v>136</v>
      </c>
      <c r="BE169" s="199">
        <f>IF(N169="základní",J169,0)</f>
        <v>0</v>
      </c>
      <c r="BF169" s="199">
        <f>IF(N169="snížená",J169,0)</f>
        <v>0</v>
      </c>
      <c r="BG169" s="199">
        <f>IF(N169="zákl. přenesená",J169,0)</f>
        <v>0</v>
      </c>
      <c r="BH169" s="199">
        <f>IF(N169="sníž. přenesená",J169,0)</f>
        <v>0</v>
      </c>
      <c r="BI169" s="199">
        <f>IF(N169="nulová",J169,0)</f>
        <v>0</v>
      </c>
      <c r="BJ169" s="15" t="s">
        <v>144</v>
      </c>
      <c r="BK169" s="199">
        <f>ROUND(I169*H169,2)</f>
        <v>0</v>
      </c>
      <c r="BL169" s="15" t="s">
        <v>211</v>
      </c>
      <c r="BM169" s="198" t="s">
        <v>1050</v>
      </c>
    </row>
    <row r="170" spans="1:65" s="2" customFormat="1" ht="58.5">
      <c r="A170" s="32"/>
      <c r="B170" s="33"/>
      <c r="C170" s="34"/>
      <c r="D170" s="200" t="s">
        <v>154</v>
      </c>
      <c r="E170" s="34"/>
      <c r="F170" s="201" t="s">
        <v>314</v>
      </c>
      <c r="G170" s="34"/>
      <c r="H170" s="34"/>
      <c r="I170" s="106"/>
      <c r="J170" s="34"/>
      <c r="K170" s="34"/>
      <c r="L170" s="37"/>
      <c r="M170" s="202"/>
      <c r="N170" s="203"/>
      <c r="O170" s="62"/>
      <c r="P170" s="62"/>
      <c r="Q170" s="62"/>
      <c r="R170" s="62"/>
      <c r="S170" s="62"/>
      <c r="T170" s="63"/>
      <c r="U170" s="32"/>
      <c r="V170" s="32"/>
      <c r="W170" s="32"/>
      <c r="X170" s="32"/>
      <c r="Y170" s="32"/>
      <c r="Z170" s="32"/>
      <c r="AA170" s="32"/>
      <c r="AB170" s="32"/>
      <c r="AC170" s="32"/>
      <c r="AD170" s="32"/>
      <c r="AE170" s="32"/>
      <c r="AT170" s="15" t="s">
        <v>154</v>
      </c>
      <c r="AU170" s="15" t="s">
        <v>144</v>
      </c>
    </row>
    <row r="171" spans="1:65" s="2" customFormat="1" ht="24" customHeight="1">
      <c r="A171" s="32"/>
      <c r="B171" s="33"/>
      <c r="C171" s="186" t="s">
        <v>319</v>
      </c>
      <c r="D171" s="186" t="s">
        <v>139</v>
      </c>
      <c r="E171" s="187" t="s">
        <v>316</v>
      </c>
      <c r="F171" s="188" t="s">
        <v>317</v>
      </c>
      <c r="G171" s="189" t="s">
        <v>162</v>
      </c>
      <c r="H171" s="190">
        <v>2</v>
      </c>
      <c r="I171" s="191"/>
      <c r="J171" s="192">
        <f>ROUND(I171*H171,2)</f>
        <v>0</v>
      </c>
      <c r="K171" s="193"/>
      <c r="L171" s="37"/>
      <c r="M171" s="194" t="s">
        <v>19</v>
      </c>
      <c r="N171" s="195" t="s">
        <v>45</v>
      </c>
      <c r="O171" s="62"/>
      <c r="P171" s="196">
        <f>O171*H171</f>
        <v>0</v>
      </c>
      <c r="Q171" s="196">
        <v>0</v>
      </c>
      <c r="R171" s="196">
        <f>Q171*H171</f>
        <v>0</v>
      </c>
      <c r="S171" s="196">
        <v>0</v>
      </c>
      <c r="T171" s="197">
        <f>S171*H171</f>
        <v>0</v>
      </c>
      <c r="U171" s="32"/>
      <c r="V171" s="32"/>
      <c r="W171" s="32"/>
      <c r="X171" s="32"/>
      <c r="Y171" s="32"/>
      <c r="Z171" s="32"/>
      <c r="AA171" s="32"/>
      <c r="AB171" s="32"/>
      <c r="AC171" s="32"/>
      <c r="AD171" s="32"/>
      <c r="AE171" s="32"/>
      <c r="AR171" s="198" t="s">
        <v>211</v>
      </c>
      <c r="AT171" s="198" t="s">
        <v>139</v>
      </c>
      <c r="AU171" s="198" t="s">
        <v>144</v>
      </c>
      <c r="AY171" s="15" t="s">
        <v>136</v>
      </c>
      <c r="BE171" s="199">
        <f>IF(N171="základní",J171,0)</f>
        <v>0</v>
      </c>
      <c r="BF171" s="199">
        <f>IF(N171="snížená",J171,0)</f>
        <v>0</v>
      </c>
      <c r="BG171" s="199">
        <f>IF(N171="zákl. přenesená",J171,0)</f>
        <v>0</v>
      </c>
      <c r="BH171" s="199">
        <f>IF(N171="sníž. přenesená",J171,0)</f>
        <v>0</v>
      </c>
      <c r="BI171" s="199">
        <f>IF(N171="nulová",J171,0)</f>
        <v>0</v>
      </c>
      <c r="BJ171" s="15" t="s">
        <v>144</v>
      </c>
      <c r="BK171" s="199">
        <f>ROUND(I171*H171,2)</f>
        <v>0</v>
      </c>
      <c r="BL171" s="15" t="s">
        <v>211</v>
      </c>
      <c r="BM171" s="198" t="s">
        <v>1051</v>
      </c>
    </row>
    <row r="172" spans="1:65" s="2" customFormat="1" ht="58.5">
      <c r="A172" s="32"/>
      <c r="B172" s="33"/>
      <c r="C172" s="34"/>
      <c r="D172" s="200" t="s">
        <v>154</v>
      </c>
      <c r="E172" s="34"/>
      <c r="F172" s="201" t="s">
        <v>314</v>
      </c>
      <c r="G172" s="34"/>
      <c r="H172" s="34"/>
      <c r="I172" s="106"/>
      <c r="J172" s="34"/>
      <c r="K172" s="34"/>
      <c r="L172" s="37"/>
      <c r="M172" s="202"/>
      <c r="N172" s="203"/>
      <c r="O172" s="62"/>
      <c r="P172" s="62"/>
      <c r="Q172" s="62"/>
      <c r="R172" s="62"/>
      <c r="S172" s="62"/>
      <c r="T172" s="63"/>
      <c r="U172" s="32"/>
      <c r="V172" s="32"/>
      <c r="W172" s="32"/>
      <c r="X172" s="32"/>
      <c r="Y172" s="32"/>
      <c r="Z172" s="32"/>
      <c r="AA172" s="32"/>
      <c r="AB172" s="32"/>
      <c r="AC172" s="32"/>
      <c r="AD172" s="32"/>
      <c r="AE172" s="32"/>
      <c r="AT172" s="15" t="s">
        <v>154</v>
      </c>
      <c r="AU172" s="15" t="s">
        <v>144</v>
      </c>
    </row>
    <row r="173" spans="1:65" s="2" customFormat="1" ht="24" customHeight="1">
      <c r="A173" s="32"/>
      <c r="B173" s="33"/>
      <c r="C173" s="186" t="s">
        <v>323</v>
      </c>
      <c r="D173" s="186" t="s">
        <v>139</v>
      </c>
      <c r="E173" s="187" t="s">
        <v>320</v>
      </c>
      <c r="F173" s="188" t="s">
        <v>321</v>
      </c>
      <c r="G173" s="189" t="s">
        <v>162</v>
      </c>
      <c r="H173" s="190">
        <v>2</v>
      </c>
      <c r="I173" s="191"/>
      <c r="J173" s="192">
        <f>ROUND(I173*H173,2)</f>
        <v>0</v>
      </c>
      <c r="K173" s="193"/>
      <c r="L173" s="37"/>
      <c r="M173" s="194" t="s">
        <v>19</v>
      </c>
      <c r="N173" s="195" t="s">
        <v>45</v>
      </c>
      <c r="O173" s="62"/>
      <c r="P173" s="196">
        <f>O173*H173</f>
        <v>0</v>
      </c>
      <c r="Q173" s="196">
        <v>0</v>
      </c>
      <c r="R173" s="196">
        <f>Q173*H173</f>
        <v>0</v>
      </c>
      <c r="S173" s="196">
        <v>0</v>
      </c>
      <c r="T173" s="197">
        <f>S173*H173</f>
        <v>0</v>
      </c>
      <c r="U173" s="32"/>
      <c r="V173" s="32"/>
      <c r="W173" s="32"/>
      <c r="X173" s="32"/>
      <c r="Y173" s="32"/>
      <c r="Z173" s="32"/>
      <c r="AA173" s="32"/>
      <c r="AB173" s="32"/>
      <c r="AC173" s="32"/>
      <c r="AD173" s="32"/>
      <c r="AE173" s="32"/>
      <c r="AR173" s="198" t="s">
        <v>211</v>
      </c>
      <c r="AT173" s="198" t="s">
        <v>139</v>
      </c>
      <c r="AU173" s="198" t="s">
        <v>144</v>
      </c>
      <c r="AY173" s="15" t="s">
        <v>136</v>
      </c>
      <c r="BE173" s="199">
        <f>IF(N173="základní",J173,0)</f>
        <v>0</v>
      </c>
      <c r="BF173" s="199">
        <f>IF(N173="snížená",J173,0)</f>
        <v>0</v>
      </c>
      <c r="BG173" s="199">
        <f>IF(N173="zákl. přenesená",J173,0)</f>
        <v>0</v>
      </c>
      <c r="BH173" s="199">
        <f>IF(N173="sníž. přenesená",J173,0)</f>
        <v>0</v>
      </c>
      <c r="BI173" s="199">
        <f>IF(N173="nulová",J173,0)</f>
        <v>0</v>
      </c>
      <c r="BJ173" s="15" t="s">
        <v>144</v>
      </c>
      <c r="BK173" s="199">
        <f>ROUND(I173*H173,2)</f>
        <v>0</v>
      </c>
      <c r="BL173" s="15" t="s">
        <v>211</v>
      </c>
      <c r="BM173" s="198" t="s">
        <v>1052</v>
      </c>
    </row>
    <row r="174" spans="1:65" s="2" customFormat="1" ht="58.5">
      <c r="A174" s="32"/>
      <c r="B174" s="33"/>
      <c r="C174" s="34"/>
      <c r="D174" s="200" t="s">
        <v>154</v>
      </c>
      <c r="E174" s="34"/>
      <c r="F174" s="201" t="s">
        <v>314</v>
      </c>
      <c r="G174" s="34"/>
      <c r="H174" s="34"/>
      <c r="I174" s="106"/>
      <c r="J174" s="34"/>
      <c r="K174" s="34"/>
      <c r="L174" s="37"/>
      <c r="M174" s="202"/>
      <c r="N174" s="203"/>
      <c r="O174" s="62"/>
      <c r="P174" s="62"/>
      <c r="Q174" s="62"/>
      <c r="R174" s="62"/>
      <c r="S174" s="62"/>
      <c r="T174" s="63"/>
      <c r="U174" s="32"/>
      <c r="V174" s="32"/>
      <c r="W174" s="32"/>
      <c r="X174" s="32"/>
      <c r="Y174" s="32"/>
      <c r="Z174" s="32"/>
      <c r="AA174" s="32"/>
      <c r="AB174" s="32"/>
      <c r="AC174" s="32"/>
      <c r="AD174" s="32"/>
      <c r="AE174" s="32"/>
      <c r="AT174" s="15" t="s">
        <v>154</v>
      </c>
      <c r="AU174" s="15" t="s">
        <v>144</v>
      </c>
    </row>
    <row r="175" spans="1:65" s="2" customFormat="1" ht="24" customHeight="1">
      <c r="A175" s="32"/>
      <c r="B175" s="33"/>
      <c r="C175" s="186" t="s">
        <v>327</v>
      </c>
      <c r="D175" s="186" t="s">
        <v>139</v>
      </c>
      <c r="E175" s="187" t="s">
        <v>324</v>
      </c>
      <c r="F175" s="188" t="s">
        <v>325</v>
      </c>
      <c r="G175" s="189" t="s">
        <v>162</v>
      </c>
      <c r="H175" s="190">
        <v>1</v>
      </c>
      <c r="I175" s="191"/>
      <c r="J175" s="192">
        <f>ROUND(I175*H175,2)</f>
        <v>0</v>
      </c>
      <c r="K175" s="193"/>
      <c r="L175" s="37"/>
      <c r="M175" s="194" t="s">
        <v>19</v>
      </c>
      <c r="N175" s="195" t="s">
        <v>45</v>
      </c>
      <c r="O175" s="62"/>
      <c r="P175" s="196">
        <f>O175*H175</f>
        <v>0</v>
      </c>
      <c r="Q175" s="196">
        <v>6.2E-4</v>
      </c>
      <c r="R175" s="196">
        <f>Q175*H175</f>
        <v>6.2E-4</v>
      </c>
      <c r="S175" s="196">
        <v>0</v>
      </c>
      <c r="T175" s="197">
        <f>S175*H175</f>
        <v>0</v>
      </c>
      <c r="U175" s="32"/>
      <c r="V175" s="32"/>
      <c r="W175" s="32"/>
      <c r="X175" s="32"/>
      <c r="Y175" s="32"/>
      <c r="Z175" s="32"/>
      <c r="AA175" s="32"/>
      <c r="AB175" s="32"/>
      <c r="AC175" s="32"/>
      <c r="AD175" s="32"/>
      <c r="AE175" s="32"/>
      <c r="AR175" s="198" t="s">
        <v>211</v>
      </c>
      <c r="AT175" s="198" t="s">
        <v>139</v>
      </c>
      <c r="AU175" s="198" t="s">
        <v>144</v>
      </c>
      <c r="AY175" s="15" t="s">
        <v>136</v>
      </c>
      <c r="BE175" s="199">
        <f>IF(N175="základní",J175,0)</f>
        <v>0</v>
      </c>
      <c r="BF175" s="199">
        <f>IF(N175="snížená",J175,0)</f>
        <v>0</v>
      </c>
      <c r="BG175" s="199">
        <f>IF(N175="zákl. přenesená",J175,0)</f>
        <v>0</v>
      </c>
      <c r="BH175" s="199">
        <f>IF(N175="sníž. přenesená",J175,0)</f>
        <v>0</v>
      </c>
      <c r="BI175" s="199">
        <f>IF(N175="nulová",J175,0)</f>
        <v>0</v>
      </c>
      <c r="BJ175" s="15" t="s">
        <v>144</v>
      </c>
      <c r="BK175" s="199">
        <f>ROUND(I175*H175,2)</f>
        <v>0</v>
      </c>
      <c r="BL175" s="15" t="s">
        <v>211</v>
      </c>
      <c r="BM175" s="198" t="s">
        <v>1053</v>
      </c>
    </row>
    <row r="176" spans="1:65" s="2" customFormat="1" ht="24" customHeight="1">
      <c r="A176" s="32"/>
      <c r="B176" s="33"/>
      <c r="C176" s="204" t="s">
        <v>331</v>
      </c>
      <c r="D176" s="204" t="s">
        <v>179</v>
      </c>
      <c r="E176" s="205" t="s">
        <v>328</v>
      </c>
      <c r="F176" s="206" t="s">
        <v>866</v>
      </c>
      <c r="G176" s="207" t="s">
        <v>162</v>
      </c>
      <c r="H176" s="208">
        <v>1</v>
      </c>
      <c r="I176" s="209"/>
      <c r="J176" s="210">
        <f>ROUND(I176*H176,2)</f>
        <v>0</v>
      </c>
      <c r="K176" s="211"/>
      <c r="L176" s="212"/>
      <c r="M176" s="213" t="s">
        <v>19</v>
      </c>
      <c r="N176" s="214" t="s">
        <v>45</v>
      </c>
      <c r="O176" s="62"/>
      <c r="P176" s="196">
        <f>O176*H176</f>
        <v>0</v>
      </c>
      <c r="Q176" s="196">
        <v>4.8900000000000002E-3</v>
      </c>
      <c r="R176" s="196">
        <f>Q176*H176</f>
        <v>4.8900000000000002E-3</v>
      </c>
      <c r="S176" s="196">
        <v>0</v>
      </c>
      <c r="T176" s="197">
        <f>S176*H176</f>
        <v>0</v>
      </c>
      <c r="U176" s="32"/>
      <c r="V176" s="32"/>
      <c r="W176" s="32"/>
      <c r="X176" s="32"/>
      <c r="Y176" s="32"/>
      <c r="Z176" s="32"/>
      <c r="AA176" s="32"/>
      <c r="AB176" s="32"/>
      <c r="AC176" s="32"/>
      <c r="AD176" s="32"/>
      <c r="AE176" s="32"/>
      <c r="AR176" s="198" t="s">
        <v>293</v>
      </c>
      <c r="AT176" s="198" t="s">
        <v>179</v>
      </c>
      <c r="AU176" s="198" t="s">
        <v>144</v>
      </c>
      <c r="AY176" s="15" t="s">
        <v>136</v>
      </c>
      <c r="BE176" s="199">
        <f>IF(N176="základní",J176,0)</f>
        <v>0</v>
      </c>
      <c r="BF176" s="199">
        <f>IF(N176="snížená",J176,0)</f>
        <v>0</v>
      </c>
      <c r="BG176" s="199">
        <f>IF(N176="zákl. přenesená",J176,0)</f>
        <v>0</v>
      </c>
      <c r="BH176" s="199">
        <f>IF(N176="sníž. přenesená",J176,0)</f>
        <v>0</v>
      </c>
      <c r="BI176" s="199">
        <f>IF(N176="nulová",J176,0)</f>
        <v>0</v>
      </c>
      <c r="BJ176" s="15" t="s">
        <v>144</v>
      </c>
      <c r="BK176" s="199">
        <f>ROUND(I176*H176,2)</f>
        <v>0</v>
      </c>
      <c r="BL176" s="15" t="s">
        <v>211</v>
      </c>
      <c r="BM176" s="198" t="s">
        <v>1054</v>
      </c>
    </row>
    <row r="177" spans="1:65" s="2" customFormat="1" ht="24" customHeight="1">
      <c r="A177" s="32"/>
      <c r="B177" s="33"/>
      <c r="C177" s="186" t="s">
        <v>335</v>
      </c>
      <c r="D177" s="186" t="s">
        <v>139</v>
      </c>
      <c r="E177" s="187" t="s">
        <v>332</v>
      </c>
      <c r="F177" s="188" t="s">
        <v>333</v>
      </c>
      <c r="G177" s="189" t="s">
        <v>162</v>
      </c>
      <c r="H177" s="190">
        <v>1</v>
      </c>
      <c r="I177" s="191"/>
      <c r="J177" s="192">
        <f>ROUND(I177*H177,2)</f>
        <v>0</v>
      </c>
      <c r="K177" s="193"/>
      <c r="L177" s="37"/>
      <c r="M177" s="194" t="s">
        <v>19</v>
      </c>
      <c r="N177" s="195" t="s">
        <v>45</v>
      </c>
      <c r="O177" s="62"/>
      <c r="P177" s="196">
        <f>O177*H177</f>
        <v>0</v>
      </c>
      <c r="Q177" s="196">
        <v>5.0000000000000001E-4</v>
      </c>
      <c r="R177" s="196">
        <f>Q177*H177</f>
        <v>5.0000000000000001E-4</v>
      </c>
      <c r="S177" s="196">
        <v>0</v>
      </c>
      <c r="T177" s="197">
        <f>S177*H177</f>
        <v>0</v>
      </c>
      <c r="U177" s="32"/>
      <c r="V177" s="32"/>
      <c r="W177" s="32"/>
      <c r="X177" s="32"/>
      <c r="Y177" s="32"/>
      <c r="Z177" s="32"/>
      <c r="AA177" s="32"/>
      <c r="AB177" s="32"/>
      <c r="AC177" s="32"/>
      <c r="AD177" s="32"/>
      <c r="AE177" s="32"/>
      <c r="AR177" s="198" t="s">
        <v>211</v>
      </c>
      <c r="AT177" s="198" t="s">
        <v>139</v>
      </c>
      <c r="AU177" s="198" t="s">
        <v>144</v>
      </c>
      <c r="AY177" s="15" t="s">
        <v>136</v>
      </c>
      <c r="BE177" s="199">
        <f>IF(N177="základní",J177,0)</f>
        <v>0</v>
      </c>
      <c r="BF177" s="199">
        <f>IF(N177="snížená",J177,0)</f>
        <v>0</v>
      </c>
      <c r="BG177" s="199">
        <f>IF(N177="zákl. přenesená",J177,0)</f>
        <v>0</v>
      </c>
      <c r="BH177" s="199">
        <f>IF(N177="sníž. přenesená",J177,0)</f>
        <v>0</v>
      </c>
      <c r="BI177" s="199">
        <f>IF(N177="nulová",J177,0)</f>
        <v>0</v>
      </c>
      <c r="BJ177" s="15" t="s">
        <v>144</v>
      </c>
      <c r="BK177" s="199">
        <f>ROUND(I177*H177,2)</f>
        <v>0</v>
      </c>
      <c r="BL177" s="15" t="s">
        <v>211</v>
      </c>
      <c r="BM177" s="198" t="s">
        <v>1055</v>
      </c>
    </row>
    <row r="178" spans="1:65" s="2" customFormat="1" ht="24" customHeight="1">
      <c r="A178" s="32"/>
      <c r="B178" s="33"/>
      <c r="C178" s="186" t="s">
        <v>340</v>
      </c>
      <c r="D178" s="186" t="s">
        <v>139</v>
      </c>
      <c r="E178" s="187" t="s">
        <v>336</v>
      </c>
      <c r="F178" s="188" t="s">
        <v>337</v>
      </c>
      <c r="G178" s="189" t="s">
        <v>214</v>
      </c>
      <c r="H178" s="190">
        <v>10</v>
      </c>
      <c r="I178" s="191"/>
      <c r="J178" s="192">
        <f>ROUND(I178*H178,2)</f>
        <v>0</v>
      </c>
      <c r="K178" s="193"/>
      <c r="L178" s="37"/>
      <c r="M178" s="194" t="s">
        <v>19</v>
      </c>
      <c r="N178" s="195" t="s">
        <v>45</v>
      </c>
      <c r="O178" s="62"/>
      <c r="P178" s="196">
        <f>O178*H178</f>
        <v>0</v>
      </c>
      <c r="Q178" s="196">
        <v>0</v>
      </c>
      <c r="R178" s="196">
        <f>Q178*H178</f>
        <v>0</v>
      </c>
      <c r="S178" s="196">
        <v>0</v>
      </c>
      <c r="T178" s="197">
        <f>S178*H178</f>
        <v>0</v>
      </c>
      <c r="U178" s="32"/>
      <c r="V178" s="32"/>
      <c r="W178" s="32"/>
      <c r="X178" s="32"/>
      <c r="Y178" s="32"/>
      <c r="Z178" s="32"/>
      <c r="AA178" s="32"/>
      <c r="AB178" s="32"/>
      <c r="AC178" s="32"/>
      <c r="AD178" s="32"/>
      <c r="AE178" s="32"/>
      <c r="AR178" s="198" t="s">
        <v>211</v>
      </c>
      <c r="AT178" s="198" t="s">
        <v>139</v>
      </c>
      <c r="AU178" s="198" t="s">
        <v>144</v>
      </c>
      <c r="AY178" s="15" t="s">
        <v>136</v>
      </c>
      <c r="BE178" s="199">
        <f>IF(N178="základní",J178,0)</f>
        <v>0</v>
      </c>
      <c r="BF178" s="199">
        <f>IF(N178="snížená",J178,0)</f>
        <v>0</v>
      </c>
      <c r="BG178" s="199">
        <f>IF(N178="zákl. přenesená",J178,0)</f>
        <v>0</v>
      </c>
      <c r="BH178" s="199">
        <f>IF(N178="sníž. přenesená",J178,0)</f>
        <v>0</v>
      </c>
      <c r="BI178" s="199">
        <f>IF(N178="nulová",J178,0)</f>
        <v>0</v>
      </c>
      <c r="BJ178" s="15" t="s">
        <v>144</v>
      </c>
      <c r="BK178" s="199">
        <f>ROUND(I178*H178,2)</f>
        <v>0</v>
      </c>
      <c r="BL178" s="15" t="s">
        <v>211</v>
      </c>
      <c r="BM178" s="198" t="s">
        <v>1056</v>
      </c>
    </row>
    <row r="179" spans="1:65" s="2" customFormat="1" ht="39">
      <c r="A179" s="32"/>
      <c r="B179" s="33"/>
      <c r="C179" s="34"/>
      <c r="D179" s="200" t="s">
        <v>154</v>
      </c>
      <c r="E179" s="34"/>
      <c r="F179" s="201" t="s">
        <v>339</v>
      </c>
      <c r="G179" s="34"/>
      <c r="H179" s="34"/>
      <c r="I179" s="106"/>
      <c r="J179" s="34"/>
      <c r="K179" s="34"/>
      <c r="L179" s="37"/>
      <c r="M179" s="202"/>
      <c r="N179" s="203"/>
      <c r="O179" s="62"/>
      <c r="P179" s="62"/>
      <c r="Q179" s="62"/>
      <c r="R179" s="62"/>
      <c r="S179" s="62"/>
      <c r="T179" s="63"/>
      <c r="U179" s="32"/>
      <c r="V179" s="32"/>
      <c r="W179" s="32"/>
      <c r="X179" s="32"/>
      <c r="Y179" s="32"/>
      <c r="Z179" s="32"/>
      <c r="AA179" s="32"/>
      <c r="AB179" s="32"/>
      <c r="AC179" s="32"/>
      <c r="AD179" s="32"/>
      <c r="AE179" s="32"/>
      <c r="AT179" s="15" t="s">
        <v>154</v>
      </c>
      <c r="AU179" s="15" t="s">
        <v>144</v>
      </c>
    </row>
    <row r="180" spans="1:65" s="2" customFormat="1" ht="24" customHeight="1">
      <c r="A180" s="32"/>
      <c r="B180" s="33"/>
      <c r="C180" s="186" t="s">
        <v>344</v>
      </c>
      <c r="D180" s="186" t="s">
        <v>139</v>
      </c>
      <c r="E180" s="187" t="s">
        <v>341</v>
      </c>
      <c r="F180" s="188" t="s">
        <v>342</v>
      </c>
      <c r="G180" s="189" t="s">
        <v>214</v>
      </c>
      <c r="H180" s="190">
        <v>2</v>
      </c>
      <c r="I180" s="191"/>
      <c r="J180" s="192">
        <f>ROUND(I180*H180,2)</f>
        <v>0</v>
      </c>
      <c r="K180" s="193"/>
      <c r="L180" s="37"/>
      <c r="M180" s="194" t="s">
        <v>19</v>
      </c>
      <c r="N180" s="195" t="s">
        <v>45</v>
      </c>
      <c r="O180" s="62"/>
      <c r="P180" s="196">
        <f>O180*H180</f>
        <v>0</v>
      </c>
      <c r="Q180" s="196">
        <v>0</v>
      </c>
      <c r="R180" s="196">
        <f>Q180*H180</f>
        <v>0</v>
      </c>
      <c r="S180" s="196">
        <v>0</v>
      </c>
      <c r="T180" s="197">
        <f>S180*H180</f>
        <v>0</v>
      </c>
      <c r="U180" s="32"/>
      <c r="V180" s="32"/>
      <c r="W180" s="32"/>
      <c r="X180" s="32"/>
      <c r="Y180" s="32"/>
      <c r="Z180" s="32"/>
      <c r="AA180" s="32"/>
      <c r="AB180" s="32"/>
      <c r="AC180" s="32"/>
      <c r="AD180" s="32"/>
      <c r="AE180" s="32"/>
      <c r="AR180" s="198" t="s">
        <v>211</v>
      </c>
      <c r="AT180" s="198" t="s">
        <v>139</v>
      </c>
      <c r="AU180" s="198" t="s">
        <v>144</v>
      </c>
      <c r="AY180" s="15" t="s">
        <v>136</v>
      </c>
      <c r="BE180" s="199">
        <f>IF(N180="základní",J180,0)</f>
        <v>0</v>
      </c>
      <c r="BF180" s="199">
        <f>IF(N180="snížená",J180,0)</f>
        <v>0</v>
      </c>
      <c r="BG180" s="199">
        <f>IF(N180="zákl. přenesená",J180,0)</f>
        <v>0</v>
      </c>
      <c r="BH180" s="199">
        <f>IF(N180="sníž. přenesená",J180,0)</f>
        <v>0</v>
      </c>
      <c r="BI180" s="199">
        <f>IF(N180="nulová",J180,0)</f>
        <v>0</v>
      </c>
      <c r="BJ180" s="15" t="s">
        <v>144</v>
      </c>
      <c r="BK180" s="199">
        <f>ROUND(I180*H180,2)</f>
        <v>0</v>
      </c>
      <c r="BL180" s="15" t="s">
        <v>211</v>
      </c>
      <c r="BM180" s="198" t="s">
        <v>1057</v>
      </c>
    </row>
    <row r="181" spans="1:65" s="2" customFormat="1" ht="39">
      <c r="A181" s="32"/>
      <c r="B181" s="33"/>
      <c r="C181" s="34"/>
      <c r="D181" s="200" t="s">
        <v>154</v>
      </c>
      <c r="E181" s="34"/>
      <c r="F181" s="201" t="s">
        <v>339</v>
      </c>
      <c r="G181" s="34"/>
      <c r="H181" s="34"/>
      <c r="I181" s="106"/>
      <c r="J181" s="34"/>
      <c r="K181" s="34"/>
      <c r="L181" s="37"/>
      <c r="M181" s="202"/>
      <c r="N181" s="203"/>
      <c r="O181" s="62"/>
      <c r="P181" s="62"/>
      <c r="Q181" s="62"/>
      <c r="R181" s="62"/>
      <c r="S181" s="62"/>
      <c r="T181" s="63"/>
      <c r="U181" s="32"/>
      <c r="V181" s="32"/>
      <c r="W181" s="32"/>
      <c r="X181" s="32"/>
      <c r="Y181" s="32"/>
      <c r="Z181" s="32"/>
      <c r="AA181" s="32"/>
      <c r="AB181" s="32"/>
      <c r="AC181" s="32"/>
      <c r="AD181" s="32"/>
      <c r="AE181" s="32"/>
      <c r="AT181" s="15" t="s">
        <v>154</v>
      </c>
      <c r="AU181" s="15" t="s">
        <v>144</v>
      </c>
    </row>
    <row r="182" spans="1:65" s="2" customFormat="1" ht="48" customHeight="1">
      <c r="A182" s="32"/>
      <c r="B182" s="33"/>
      <c r="C182" s="186" t="s">
        <v>348</v>
      </c>
      <c r="D182" s="186" t="s">
        <v>139</v>
      </c>
      <c r="E182" s="187" t="s">
        <v>345</v>
      </c>
      <c r="F182" s="188" t="s">
        <v>346</v>
      </c>
      <c r="G182" s="189" t="s">
        <v>240</v>
      </c>
      <c r="H182" s="190">
        <v>1.7000000000000001E-2</v>
      </c>
      <c r="I182" s="191"/>
      <c r="J182" s="192">
        <f>ROUND(I182*H182,2)</f>
        <v>0</v>
      </c>
      <c r="K182" s="193"/>
      <c r="L182" s="37"/>
      <c r="M182" s="194" t="s">
        <v>19</v>
      </c>
      <c r="N182" s="195" t="s">
        <v>45</v>
      </c>
      <c r="O182" s="62"/>
      <c r="P182" s="196">
        <f>O182*H182</f>
        <v>0</v>
      </c>
      <c r="Q182" s="196">
        <v>0</v>
      </c>
      <c r="R182" s="196">
        <f>Q182*H182</f>
        <v>0</v>
      </c>
      <c r="S182" s="196">
        <v>0</v>
      </c>
      <c r="T182" s="197">
        <f>S182*H182</f>
        <v>0</v>
      </c>
      <c r="U182" s="32"/>
      <c r="V182" s="32"/>
      <c r="W182" s="32"/>
      <c r="X182" s="32"/>
      <c r="Y182" s="32"/>
      <c r="Z182" s="32"/>
      <c r="AA182" s="32"/>
      <c r="AB182" s="32"/>
      <c r="AC182" s="32"/>
      <c r="AD182" s="32"/>
      <c r="AE182" s="32"/>
      <c r="AR182" s="198" t="s">
        <v>211</v>
      </c>
      <c r="AT182" s="198" t="s">
        <v>139</v>
      </c>
      <c r="AU182" s="198" t="s">
        <v>144</v>
      </c>
      <c r="AY182" s="15" t="s">
        <v>136</v>
      </c>
      <c r="BE182" s="199">
        <f>IF(N182="základní",J182,0)</f>
        <v>0</v>
      </c>
      <c r="BF182" s="199">
        <f>IF(N182="snížená",J182,0)</f>
        <v>0</v>
      </c>
      <c r="BG182" s="199">
        <f>IF(N182="zákl. přenesená",J182,0)</f>
        <v>0</v>
      </c>
      <c r="BH182" s="199">
        <f>IF(N182="sníž. přenesená",J182,0)</f>
        <v>0</v>
      </c>
      <c r="BI182" s="199">
        <f>IF(N182="nulová",J182,0)</f>
        <v>0</v>
      </c>
      <c r="BJ182" s="15" t="s">
        <v>144</v>
      </c>
      <c r="BK182" s="199">
        <f>ROUND(I182*H182,2)</f>
        <v>0</v>
      </c>
      <c r="BL182" s="15" t="s">
        <v>211</v>
      </c>
      <c r="BM182" s="198" t="s">
        <v>1058</v>
      </c>
    </row>
    <row r="183" spans="1:65" s="2" customFormat="1" ht="126.75">
      <c r="A183" s="32"/>
      <c r="B183" s="33"/>
      <c r="C183" s="34"/>
      <c r="D183" s="200" t="s">
        <v>154</v>
      </c>
      <c r="E183" s="34"/>
      <c r="F183" s="201" t="s">
        <v>286</v>
      </c>
      <c r="G183" s="34"/>
      <c r="H183" s="34"/>
      <c r="I183" s="106"/>
      <c r="J183" s="34"/>
      <c r="K183" s="34"/>
      <c r="L183" s="37"/>
      <c r="M183" s="202"/>
      <c r="N183" s="203"/>
      <c r="O183" s="62"/>
      <c r="P183" s="62"/>
      <c r="Q183" s="62"/>
      <c r="R183" s="62"/>
      <c r="S183" s="62"/>
      <c r="T183" s="63"/>
      <c r="U183" s="32"/>
      <c r="V183" s="32"/>
      <c r="W183" s="32"/>
      <c r="X183" s="32"/>
      <c r="Y183" s="32"/>
      <c r="Z183" s="32"/>
      <c r="AA183" s="32"/>
      <c r="AB183" s="32"/>
      <c r="AC183" s="32"/>
      <c r="AD183" s="32"/>
      <c r="AE183" s="32"/>
      <c r="AT183" s="15" t="s">
        <v>154</v>
      </c>
      <c r="AU183" s="15" t="s">
        <v>144</v>
      </c>
    </row>
    <row r="184" spans="1:65" s="2" customFormat="1" ht="48" customHeight="1">
      <c r="A184" s="32"/>
      <c r="B184" s="33"/>
      <c r="C184" s="186" t="s">
        <v>354</v>
      </c>
      <c r="D184" s="186" t="s">
        <v>139</v>
      </c>
      <c r="E184" s="187" t="s">
        <v>349</v>
      </c>
      <c r="F184" s="188" t="s">
        <v>350</v>
      </c>
      <c r="G184" s="189" t="s">
        <v>240</v>
      </c>
      <c r="H184" s="190">
        <v>1.7000000000000001E-2</v>
      </c>
      <c r="I184" s="191"/>
      <c r="J184" s="192">
        <f>ROUND(I184*H184,2)</f>
        <v>0</v>
      </c>
      <c r="K184" s="193"/>
      <c r="L184" s="37"/>
      <c r="M184" s="194" t="s">
        <v>19</v>
      </c>
      <c r="N184" s="195" t="s">
        <v>45</v>
      </c>
      <c r="O184" s="62"/>
      <c r="P184" s="196">
        <f>O184*H184</f>
        <v>0</v>
      </c>
      <c r="Q184" s="196">
        <v>0</v>
      </c>
      <c r="R184" s="196">
        <f>Q184*H184</f>
        <v>0</v>
      </c>
      <c r="S184" s="196">
        <v>0</v>
      </c>
      <c r="T184" s="197">
        <f>S184*H184</f>
        <v>0</v>
      </c>
      <c r="U184" s="32"/>
      <c r="V184" s="32"/>
      <c r="W184" s="32"/>
      <c r="X184" s="32"/>
      <c r="Y184" s="32"/>
      <c r="Z184" s="32"/>
      <c r="AA184" s="32"/>
      <c r="AB184" s="32"/>
      <c r="AC184" s="32"/>
      <c r="AD184" s="32"/>
      <c r="AE184" s="32"/>
      <c r="AR184" s="198" t="s">
        <v>211</v>
      </c>
      <c r="AT184" s="198" t="s">
        <v>139</v>
      </c>
      <c r="AU184" s="198" t="s">
        <v>144</v>
      </c>
      <c r="AY184" s="15" t="s">
        <v>136</v>
      </c>
      <c r="BE184" s="199">
        <f>IF(N184="základní",J184,0)</f>
        <v>0</v>
      </c>
      <c r="BF184" s="199">
        <f>IF(N184="snížená",J184,0)</f>
        <v>0</v>
      </c>
      <c r="BG184" s="199">
        <f>IF(N184="zákl. přenesená",J184,0)</f>
        <v>0</v>
      </c>
      <c r="BH184" s="199">
        <f>IF(N184="sníž. přenesená",J184,0)</f>
        <v>0</v>
      </c>
      <c r="BI184" s="199">
        <f>IF(N184="nulová",J184,0)</f>
        <v>0</v>
      </c>
      <c r="BJ184" s="15" t="s">
        <v>144</v>
      </c>
      <c r="BK184" s="199">
        <f>ROUND(I184*H184,2)</f>
        <v>0</v>
      </c>
      <c r="BL184" s="15" t="s">
        <v>211</v>
      </c>
      <c r="BM184" s="198" t="s">
        <v>1059</v>
      </c>
    </row>
    <row r="185" spans="1:65" s="2" customFormat="1" ht="126.75">
      <c r="A185" s="32"/>
      <c r="B185" s="33"/>
      <c r="C185" s="34"/>
      <c r="D185" s="200" t="s">
        <v>154</v>
      </c>
      <c r="E185" s="34"/>
      <c r="F185" s="201" t="s">
        <v>286</v>
      </c>
      <c r="G185" s="34"/>
      <c r="H185" s="34"/>
      <c r="I185" s="106"/>
      <c r="J185" s="34"/>
      <c r="K185" s="34"/>
      <c r="L185" s="37"/>
      <c r="M185" s="202"/>
      <c r="N185" s="203"/>
      <c r="O185" s="62"/>
      <c r="P185" s="62"/>
      <c r="Q185" s="62"/>
      <c r="R185" s="62"/>
      <c r="S185" s="62"/>
      <c r="T185" s="63"/>
      <c r="U185" s="32"/>
      <c r="V185" s="32"/>
      <c r="W185" s="32"/>
      <c r="X185" s="32"/>
      <c r="Y185" s="32"/>
      <c r="Z185" s="32"/>
      <c r="AA185" s="32"/>
      <c r="AB185" s="32"/>
      <c r="AC185" s="32"/>
      <c r="AD185" s="32"/>
      <c r="AE185" s="32"/>
      <c r="AT185" s="15" t="s">
        <v>154</v>
      </c>
      <c r="AU185" s="15" t="s">
        <v>144</v>
      </c>
    </row>
    <row r="186" spans="1:65" s="12" customFormat="1" ht="22.9" customHeight="1">
      <c r="B186" s="170"/>
      <c r="C186" s="171"/>
      <c r="D186" s="172" t="s">
        <v>72</v>
      </c>
      <c r="E186" s="184" t="s">
        <v>352</v>
      </c>
      <c r="F186" s="184" t="s">
        <v>353</v>
      </c>
      <c r="G186" s="171"/>
      <c r="H186" s="171"/>
      <c r="I186" s="174"/>
      <c r="J186" s="185">
        <f>BK186</f>
        <v>0</v>
      </c>
      <c r="K186" s="171"/>
      <c r="L186" s="176"/>
      <c r="M186" s="177"/>
      <c r="N186" s="178"/>
      <c r="O186" s="178"/>
      <c r="P186" s="179">
        <f>SUM(P187:P215)</f>
        <v>0</v>
      </c>
      <c r="Q186" s="178"/>
      <c r="R186" s="179">
        <f>SUM(R187:R215)</f>
        <v>2.2450000000000001E-2</v>
      </c>
      <c r="S186" s="178"/>
      <c r="T186" s="180">
        <f>SUM(T187:T215)</f>
        <v>0</v>
      </c>
      <c r="AR186" s="181" t="s">
        <v>144</v>
      </c>
      <c r="AT186" s="182" t="s">
        <v>72</v>
      </c>
      <c r="AU186" s="182" t="s">
        <v>81</v>
      </c>
      <c r="AY186" s="181" t="s">
        <v>136</v>
      </c>
      <c r="BK186" s="183">
        <f>SUM(BK187:BK215)</f>
        <v>0</v>
      </c>
    </row>
    <row r="187" spans="1:65" s="2" customFormat="1" ht="24" customHeight="1">
      <c r="A187" s="32"/>
      <c r="B187" s="33"/>
      <c r="C187" s="186" t="s">
        <v>358</v>
      </c>
      <c r="D187" s="186" t="s">
        <v>139</v>
      </c>
      <c r="E187" s="187" t="s">
        <v>355</v>
      </c>
      <c r="F187" s="188" t="s">
        <v>356</v>
      </c>
      <c r="G187" s="189" t="s">
        <v>162</v>
      </c>
      <c r="H187" s="190">
        <v>2</v>
      </c>
      <c r="I187" s="191"/>
      <c r="J187" s="192">
        <f>ROUND(I187*H187,2)</f>
        <v>0</v>
      </c>
      <c r="K187" s="193"/>
      <c r="L187" s="37"/>
      <c r="M187" s="194" t="s">
        <v>19</v>
      </c>
      <c r="N187" s="195" t="s">
        <v>45</v>
      </c>
      <c r="O187" s="62"/>
      <c r="P187" s="196">
        <f>O187*H187</f>
        <v>0</v>
      </c>
      <c r="Q187" s="196">
        <v>2.5000000000000001E-4</v>
      </c>
      <c r="R187" s="196">
        <f>Q187*H187</f>
        <v>5.0000000000000001E-4</v>
      </c>
      <c r="S187" s="196">
        <v>0</v>
      </c>
      <c r="T187" s="197">
        <f>S187*H187</f>
        <v>0</v>
      </c>
      <c r="U187" s="32"/>
      <c r="V187" s="32"/>
      <c r="W187" s="32"/>
      <c r="X187" s="32"/>
      <c r="Y187" s="32"/>
      <c r="Z187" s="32"/>
      <c r="AA187" s="32"/>
      <c r="AB187" s="32"/>
      <c r="AC187" s="32"/>
      <c r="AD187" s="32"/>
      <c r="AE187" s="32"/>
      <c r="AR187" s="198" t="s">
        <v>211</v>
      </c>
      <c r="AT187" s="198" t="s">
        <v>139</v>
      </c>
      <c r="AU187" s="198" t="s">
        <v>144</v>
      </c>
      <c r="AY187" s="15" t="s">
        <v>136</v>
      </c>
      <c r="BE187" s="199">
        <f>IF(N187="základní",J187,0)</f>
        <v>0</v>
      </c>
      <c r="BF187" s="199">
        <f>IF(N187="snížená",J187,0)</f>
        <v>0</v>
      </c>
      <c r="BG187" s="199">
        <f>IF(N187="zákl. přenesená",J187,0)</f>
        <v>0</v>
      </c>
      <c r="BH187" s="199">
        <f>IF(N187="sníž. přenesená",J187,0)</f>
        <v>0</v>
      </c>
      <c r="BI187" s="199">
        <f>IF(N187="nulová",J187,0)</f>
        <v>0</v>
      </c>
      <c r="BJ187" s="15" t="s">
        <v>144</v>
      </c>
      <c r="BK187" s="199">
        <f>ROUND(I187*H187,2)</f>
        <v>0</v>
      </c>
      <c r="BL187" s="15" t="s">
        <v>211</v>
      </c>
      <c r="BM187" s="198" t="s">
        <v>1060</v>
      </c>
    </row>
    <row r="188" spans="1:65" s="2" customFormat="1" ht="24" customHeight="1">
      <c r="A188" s="32"/>
      <c r="B188" s="33"/>
      <c r="C188" s="186" t="s">
        <v>363</v>
      </c>
      <c r="D188" s="186" t="s">
        <v>139</v>
      </c>
      <c r="E188" s="187" t="s">
        <v>359</v>
      </c>
      <c r="F188" s="188" t="s">
        <v>360</v>
      </c>
      <c r="G188" s="189" t="s">
        <v>214</v>
      </c>
      <c r="H188" s="190">
        <v>22</v>
      </c>
      <c r="I188" s="191"/>
      <c r="J188" s="192">
        <f>ROUND(I188*H188,2)</f>
        <v>0</v>
      </c>
      <c r="K188" s="193"/>
      <c r="L188" s="37"/>
      <c r="M188" s="194" t="s">
        <v>19</v>
      </c>
      <c r="N188" s="195" t="s">
        <v>45</v>
      </c>
      <c r="O188" s="62"/>
      <c r="P188" s="196">
        <f>O188*H188</f>
        <v>0</v>
      </c>
      <c r="Q188" s="196">
        <v>3.3E-4</v>
      </c>
      <c r="R188" s="196">
        <f>Q188*H188</f>
        <v>7.26E-3</v>
      </c>
      <c r="S188" s="196">
        <v>0</v>
      </c>
      <c r="T188" s="197">
        <f>S188*H188</f>
        <v>0</v>
      </c>
      <c r="U188" s="32"/>
      <c r="V188" s="32"/>
      <c r="W188" s="32"/>
      <c r="X188" s="32"/>
      <c r="Y188" s="32"/>
      <c r="Z188" s="32"/>
      <c r="AA188" s="32"/>
      <c r="AB188" s="32"/>
      <c r="AC188" s="32"/>
      <c r="AD188" s="32"/>
      <c r="AE188" s="32"/>
      <c r="AR188" s="198" t="s">
        <v>211</v>
      </c>
      <c r="AT188" s="198" t="s">
        <v>139</v>
      </c>
      <c r="AU188" s="198" t="s">
        <v>144</v>
      </c>
      <c r="AY188" s="15" t="s">
        <v>136</v>
      </c>
      <c r="BE188" s="199">
        <f>IF(N188="základní",J188,0)</f>
        <v>0</v>
      </c>
      <c r="BF188" s="199">
        <f>IF(N188="snížená",J188,0)</f>
        <v>0</v>
      </c>
      <c r="BG188" s="199">
        <f>IF(N188="zákl. přenesená",J188,0)</f>
        <v>0</v>
      </c>
      <c r="BH188" s="199">
        <f>IF(N188="sníž. přenesená",J188,0)</f>
        <v>0</v>
      </c>
      <c r="BI188" s="199">
        <f>IF(N188="nulová",J188,0)</f>
        <v>0</v>
      </c>
      <c r="BJ188" s="15" t="s">
        <v>144</v>
      </c>
      <c r="BK188" s="199">
        <f>ROUND(I188*H188,2)</f>
        <v>0</v>
      </c>
      <c r="BL188" s="15" t="s">
        <v>211</v>
      </c>
      <c r="BM188" s="198" t="s">
        <v>1061</v>
      </c>
    </row>
    <row r="189" spans="1:65" s="2" customFormat="1" ht="146.25">
      <c r="A189" s="32"/>
      <c r="B189" s="33"/>
      <c r="C189" s="34"/>
      <c r="D189" s="200" t="s">
        <v>154</v>
      </c>
      <c r="E189" s="34"/>
      <c r="F189" s="201" t="s">
        <v>362</v>
      </c>
      <c r="G189" s="34"/>
      <c r="H189" s="34"/>
      <c r="I189" s="106"/>
      <c r="J189" s="34"/>
      <c r="K189" s="34"/>
      <c r="L189" s="37"/>
      <c r="M189" s="202"/>
      <c r="N189" s="203"/>
      <c r="O189" s="62"/>
      <c r="P189" s="62"/>
      <c r="Q189" s="62"/>
      <c r="R189" s="62"/>
      <c r="S189" s="62"/>
      <c r="T189" s="63"/>
      <c r="U189" s="32"/>
      <c r="V189" s="32"/>
      <c r="W189" s="32"/>
      <c r="X189" s="32"/>
      <c r="Y189" s="32"/>
      <c r="Z189" s="32"/>
      <c r="AA189" s="32"/>
      <c r="AB189" s="32"/>
      <c r="AC189" s="32"/>
      <c r="AD189" s="32"/>
      <c r="AE189" s="32"/>
      <c r="AT189" s="15" t="s">
        <v>154</v>
      </c>
      <c r="AU189" s="15" t="s">
        <v>144</v>
      </c>
    </row>
    <row r="190" spans="1:65" s="2" customFormat="1" ht="16.5" customHeight="1">
      <c r="A190" s="32"/>
      <c r="B190" s="33"/>
      <c r="C190" s="204" t="s">
        <v>367</v>
      </c>
      <c r="D190" s="204" t="s">
        <v>179</v>
      </c>
      <c r="E190" s="205" t="s">
        <v>364</v>
      </c>
      <c r="F190" s="206" t="s">
        <v>365</v>
      </c>
      <c r="G190" s="207" t="s">
        <v>214</v>
      </c>
      <c r="H190" s="208">
        <v>24</v>
      </c>
      <c r="I190" s="209"/>
      <c r="J190" s="210">
        <f>ROUND(I190*H190,2)</f>
        <v>0</v>
      </c>
      <c r="K190" s="211"/>
      <c r="L190" s="212"/>
      <c r="M190" s="213" t="s">
        <v>19</v>
      </c>
      <c r="N190" s="214" t="s">
        <v>45</v>
      </c>
      <c r="O190" s="62"/>
      <c r="P190" s="196">
        <f>O190*H190</f>
        <v>0</v>
      </c>
      <c r="Q190" s="196">
        <v>1.2999999999999999E-4</v>
      </c>
      <c r="R190" s="196">
        <f>Q190*H190</f>
        <v>3.1199999999999995E-3</v>
      </c>
      <c r="S190" s="196">
        <v>0</v>
      </c>
      <c r="T190" s="197">
        <f>S190*H190</f>
        <v>0</v>
      </c>
      <c r="U190" s="32"/>
      <c r="V190" s="32"/>
      <c r="W190" s="32"/>
      <c r="X190" s="32"/>
      <c r="Y190" s="32"/>
      <c r="Z190" s="32"/>
      <c r="AA190" s="32"/>
      <c r="AB190" s="32"/>
      <c r="AC190" s="32"/>
      <c r="AD190" s="32"/>
      <c r="AE190" s="32"/>
      <c r="AR190" s="198" t="s">
        <v>293</v>
      </c>
      <c r="AT190" s="198" t="s">
        <v>179</v>
      </c>
      <c r="AU190" s="198" t="s">
        <v>144</v>
      </c>
      <c r="AY190" s="15" t="s">
        <v>136</v>
      </c>
      <c r="BE190" s="199">
        <f>IF(N190="základní",J190,0)</f>
        <v>0</v>
      </c>
      <c r="BF190" s="199">
        <f>IF(N190="snížená",J190,0)</f>
        <v>0</v>
      </c>
      <c r="BG190" s="199">
        <f>IF(N190="zákl. přenesená",J190,0)</f>
        <v>0</v>
      </c>
      <c r="BH190" s="199">
        <f>IF(N190="sníž. přenesená",J190,0)</f>
        <v>0</v>
      </c>
      <c r="BI190" s="199">
        <f>IF(N190="nulová",J190,0)</f>
        <v>0</v>
      </c>
      <c r="BJ190" s="15" t="s">
        <v>144</v>
      </c>
      <c r="BK190" s="199">
        <f>ROUND(I190*H190,2)</f>
        <v>0</v>
      </c>
      <c r="BL190" s="15" t="s">
        <v>211</v>
      </c>
      <c r="BM190" s="198" t="s">
        <v>1062</v>
      </c>
    </row>
    <row r="191" spans="1:65" s="2" customFormat="1" ht="24" customHeight="1">
      <c r="A191" s="32"/>
      <c r="B191" s="33"/>
      <c r="C191" s="186" t="s">
        <v>373</v>
      </c>
      <c r="D191" s="186" t="s">
        <v>139</v>
      </c>
      <c r="E191" s="187" t="s">
        <v>368</v>
      </c>
      <c r="F191" s="188" t="s">
        <v>369</v>
      </c>
      <c r="G191" s="189" t="s">
        <v>370</v>
      </c>
      <c r="H191" s="190">
        <v>1</v>
      </c>
      <c r="I191" s="191"/>
      <c r="J191" s="192">
        <f>ROUND(I191*H191,2)</f>
        <v>0</v>
      </c>
      <c r="K191" s="193"/>
      <c r="L191" s="37"/>
      <c r="M191" s="194" t="s">
        <v>19</v>
      </c>
      <c r="N191" s="195" t="s">
        <v>45</v>
      </c>
      <c r="O191" s="62"/>
      <c r="P191" s="196">
        <f>O191*H191</f>
        <v>0</v>
      </c>
      <c r="Q191" s="196">
        <v>0</v>
      </c>
      <c r="R191" s="196">
        <f>Q191*H191</f>
        <v>0</v>
      </c>
      <c r="S191" s="196">
        <v>0</v>
      </c>
      <c r="T191" s="197">
        <f>S191*H191</f>
        <v>0</v>
      </c>
      <c r="U191" s="32"/>
      <c r="V191" s="32"/>
      <c r="W191" s="32"/>
      <c r="X191" s="32"/>
      <c r="Y191" s="32"/>
      <c r="Z191" s="32"/>
      <c r="AA191" s="32"/>
      <c r="AB191" s="32"/>
      <c r="AC191" s="32"/>
      <c r="AD191" s="32"/>
      <c r="AE191" s="32"/>
      <c r="AR191" s="198" t="s">
        <v>211</v>
      </c>
      <c r="AT191" s="198" t="s">
        <v>139</v>
      </c>
      <c r="AU191" s="198" t="s">
        <v>144</v>
      </c>
      <c r="AY191" s="15" t="s">
        <v>136</v>
      </c>
      <c r="BE191" s="199">
        <f>IF(N191="základní",J191,0)</f>
        <v>0</v>
      </c>
      <c r="BF191" s="199">
        <f>IF(N191="snížená",J191,0)</f>
        <v>0</v>
      </c>
      <c r="BG191" s="199">
        <f>IF(N191="zákl. přenesená",J191,0)</f>
        <v>0</v>
      </c>
      <c r="BH191" s="199">
        <f>IF(N191="sníž. přenesená",J191,0)</f>
        <v>0</v>
      </c>
      <c r="BI191" s="199">
        <f>IF(N191="nulová",J191,0)</f>
        <v>0</v>
      </c>
      <c r="BJ191" s="15" t="s">
        <v>144</v>
      </c>
      <c r="BK191" s="199">
        <f>ROUND(I191*H191,2)</f>
        <v>0</v>
      </c>
      <c r="BL191" s="15" t="s">
        <v>211</v>
      </c>
      <c r="BM191" s="198" t="s">
        <v>1063</v>
      </c>
    </row>
    <row r="192" spans="1:65" s="2" customFormat="1" ht="48.75">
      <c r="A192" s="32"/>
      <c r="B192" s="33"/>
      <c r="C192" s="34"/>
      <c r="D192" s="200" t="s">
        <v>154</v>
      </c>
      <c r="E192" s="34"/>
      <c r="F192" s="201" t="s">
        <v>372</v>
      </c>
      <c r="G192" s="34"/>
      <c r="H192" s="34"/>
      <c r="I192" s="106"/>
      <c r="J192" s="34"/>
      <c r="K192" s="34"/>
      <c r="L192" s="37"/>
      <c r="M192" s="202"/>
      <c r="N192" s="203"/>
      <c r="O192" s="62"/>
      <c r="P192" s="62"/>
      <c r="Q192" s="62"/>
      <c r="R192" s="62"/>
      <c r="S192" s="62"/>
      <c r="T192" s="63"/>
      <c r="U192" s="32"/>
      <c r="V192" s="32"/>
      <c r="W192" s="32"/>
      <c r="X192" s="32"/>
      <c r="Y192" s="32"/>
      <c r="Z192" s="32"/>
      <c r="AA192" s="32"/>
      <c r="AB192" s="32"/>
      <c r="AC192" s="32"/>
      <c r="AD192" s="32"/>
      <c r="AE192" s="32"/>
      <c r="AT192" s="15" t="s">
        <v>154</v>
      </c>
      <c r="AU192" s="15" t="s">
        <v>144</v>
      </c>
    </row>
    <row r="193" spans="1:65" s="2" customFormat="1" ht="48" customHeight="1">
      <c r="A193" s="32"/>
      <c r="B193" s="33"/>
      <c r="C193" s="186" t="s">
        <v>378</v>
      </c>
      <c r="D193" s="186" t="s">
        <v>139</v>
      </c>
      <c r="E193" s="187" t="s">
        <v>374</v>
      </c>
      <c r="F193" s="188" t="s">
        <v>375</v>
      </c>
      <c r="G193" s="189" t="s">
        <v>214</v>
      </c>
      <c r="H193" s="190">
        <v>10</v>
      </c>
      <c r="I193" s="191"/>
      <c r="J193" s="192">
        <f>ROUND(I193*H193,2)</f>
        <v>0</v>
      </c>
      <c r="K193" s="193"/>
      <c r="L193" s="37"/>
      <c r="M193" s="194" t="s">
        <v>19</v>
      </c>
      <c r="N193" s="195" t="s">
        <v>45</v>
      </c>
      <c r="O193" s="62"/>
      <c r="P193" s="196">
        <f>O193*H193</f>
        <v>0</v>
      </c>
      <c r="Q193" s="196">
        <v>5.0000000000000002E-5</v>
      </c>
      <c r="R193" s="196">
        <f>Q193*H193</f>
        <v>5.0000000000000001E-4</v>
      </c>
      <c r="S193" s="196">
        <v>0</v>
      </c>
      <c r="T193" s="197">
        <f>S193*H193</f>
        <v>0</v>
      </c>
      <c r="U193" s="32"/>
      <c r="V193" s="32"/>
      <c r="W193" s="32"/>
      <c r="X193" s="32"/>
      <c r="Y193" s="32"/>
      <c r="Z193" s="32"/>
      <c r="AA193" s="32"/>
      <c r="AB193" s="32"/>
      <c r="AC193" s="32"/>
      <c r="AD193" s="32"/>
      <c r="AE193" s="32"/>
      <c r="AR193" s="198" t="s">
        <v>211</v>
      </c>
      <c r="AT193" s="198" t="s">
        <v>139</v>
      </c>
      <c r="AU193" s="198" t="s">
        <v>144</v>
      </c>
      <c r="AY193" s="15" t="s">
        <v>136</v>
      </c>
      <c r="BE193" s="199">
        <f>IF(N193="základní",J193,0)</f>
        <v>0</v>
      </c>
      <c r="BF193" s="199">
        <f>IF(N193="snížená",J193,0)</f>
        <v>0</v>
      </c>
      <c r="BG193" s="199">
        <f>IF(N193="zákl. přenesená",J193,0)</f>
        <v>0</v>
      </c>
      <c r="BH193" s="199">
        <f>IF(N193="sníž. přenesená",J193,0)</f>
        <v>0</v>
      </c>
      <c r="BI193" s="199">
        <f>IF(N193="nulová",J193,0)</f>
        <v>0</v>
      </c>
      <c r="BJ193" s="15" t="s">
        <v>144</v>
      </c>
      <c r="BK193" s="199">
        <f>ROUND(I193*H193,2)</f>
        <v>0</v>
      </c>
      <c r="BL193" s="15" t="s">
        <v>211</v>
      </c>
      <c r="BM193" s="198" t="s">
        <v>1064</v>
      </c>
    </row>
    <row r="194" spans="1:65" s="2" customFormat="1" ht="39">
      <c r="A194" s="32"/>
      <c r="B194" s="33"/>
      <c r="C194" s="34"/>
      <c r="D194" s="200" t="s">
        <v>154</v>
      </c>
      <c r="E194" s="34"/>
      <c r="F194" s="201" t="s">
        <v>377</v>
      </c>
      <c r="G194" s="34"/>
      <c r="H194" s="34"/>
      <c r="I194" s="106"/>
      <c r="J194" s="34"/>
      <c r="K194" s="34"/>
      <c r="L194" s="37"/>
      <c r="M194" s="202"/>
      <c r="N194" s="203"/>
      <c r="O194" s="62"/>
      <c r="P194" s="62"/>
      <c r="Q194" s="62"/>
      <c r="R194" s="62"/>
      <c r="S194" s="62"/>
      <c r="T194" s="63"/>
      <c r="U194" s="32"/>
      <c r="V194" s="32"/>
      <c r="W194" s="32"/>
      <c r="X194" s="32"/>
      <c r="Y194" s="32"/>
      <c r="Z194" s="32"/>
      <c r="AA194" s="32"/>
      <c r="AB194" s="32"/>
      <c r="AC194" s="32"/>
      <c r="AD194" s="32"/>
      <c r="AE194" s="32"/>
      <c r="AT194" s="15" t="s">
        <v>154</v>
      </c>
      <c r="AU194" s="15" t="s">
        <v>144</v>
      </c>
    </row>
    <row r="195" spans="1:65" s="2" customFormat="1" ht="48" customHeight="1">
      <c r="A195" s="32"/>
      <c r="B195" s="33"/>
      <c r="C195" s="186" t="s">
        <v>382</v>
      </c>
      <c r="D195" s="186" t="s">
        <v>139</v>
      </c>
      <c r="E195" s="187" t="s">
        <v>379</v>
      </c>
      <c r="F195" s="188" t="s">
        <v>380</v>
      </c>
      <c r="G195" s="189" t="s">
        <v>214</v>
      </c>
      <c r="H195" s="190">
        <v>10</v>
      </c>
      <c r="I195" s="191"/>
      <c r="J195" s="192">
        <f>ROUND(I195*H195,2)</f>
        <v>0</v>
      </c>
      <c r="K195" s="193"/>
      <c r="L195" s="37"/>
      <c r="M195" s="194" t="s">
        <v>19</v>
      </c>
      <c r="N195" s="195" t="s">
        <v>45</v>
      </c>
      <c r="O195" s="62"/>
      <c r="P195" s="196">
        <f>O195*H195</f>
        <v>0</v>
      </c>
      <c r="Q195" s="196">
        <v>6.9999999999999994E-5</v>
      </c>
      <c r="R195" s="196">
        <f>Q195*H195</f>
        <v>6.9999999999999988E-4</v>
      </c>
      <c r="S195" s="196">
        <v>0</v>
      </c>
      <c r="T195" s="197">
        <f>S195*H195</f>
        <v>0</v>
      </c>
      <c r="U195" s="32"/>
      <c r="V195" s="32"/>
      <c r="W195" s="32"/>
      <c r="X195" s="32"/>
      <c r="Y195" s="32"/>
      <c r="Z195" s="32"/>
      <c r="AA195" s="32"/>
      <c r="AB195" s="32"/>
      <c r="AC195" s="32"/>
      <c r="AD195" s="32"/>
      <c r="AE195" s="32"/>
      <c r="AR195" s="198" t="s">
        <v>211</v>
      </c>
      <c r="AT195" s="198" t="s">
        <v>139</v>
      </c>
      <c r="AU195" s="198" t="s">
        <v>144</v>
      </c>
      <c r="AY195" s="15" t="s">
        <v>136</v>
      </c>
      <c r="BE195" s="199">
        <f>IF(N195="základní",J195,0)</f>
        <v>0</v>
      </c>
      <c r="BF195" s="199">
        <f>IF(N195="snížená",J195,0)</f>
        <v>0</v>
      </c>
      <c r="BG195" s="199">
        <f>IF(N195="zákl. přenesená",J195,0)</f>
        <v>0</v>
      </c>
      <c r="BH195" s="199">
        <f>IF(N195="sníž. přenesená",J195,0)</f>
        <v>0</v>
      </c>
      <c r="BI195" s="199">
        <f>IF(N195="nulová",J195,0)</f>
        <v>0</v>
      </c>
      <c r="BJ195" s="15" t="s">
        <v>144</v>
      </c>
      <c r="BK195" s="199">
        <f>ROUND(I195*H195,2)</f>
        <v>0</v>
      </c>
      <c r="BL195" s="15" t="s">
        <v>211</v>
      </c>
      <c r="BM195" s="198" t="s">
        <v>1065</v>
      </c>
    </row>
    <row r="196" spans="1:65" s="2" customFormat="1" ht="39">
      <c r="A196" s="32"/>
      <c r="B196" s="33"/>
      <c r="C196" s="34"/>
      <c r="D196" s="200" t="s">
        <v>154</v>
      </c>
      <c r="E196" s="34"/>
      <c r="F196" s="201" t="s">
        <v>377</v>
      </c>
      <c r="G196" s="34"/>
      <c r="H196" s="34"/>
      <c r="I196" s="106"/>
      <c r="J196" s="34"/>
      <c r="K196" s="34"/>
      <c r="L196" s="37"/>
      <c r="M196" s="202"/>
      <c r="N196" s="203"/>
      <c r="O196" s="62"/>
      <c r="P196" s="62"/>
      <c r="Q196" s="62"/>
      <c r="R196" s="62"/>
      <c r="S196" s="62"/>
      <c r="T196" s="63"/>
      <c r="U196" s="32"/>
      <c r="V196" s="32"/>
      <c r="W196" s="32"/>
      <c r="X196" s="32"/>
      <c r="Y196" s="32"/>
      <c r="Z196" s="32"/>
      <c r="AA196" s="32"/>
      <c r="AB196" s="32"/>
      <c r="AC196" s="32"/>
      <c r="AD196" s="32"/>
      <c r="AE196" s="32"/>
      <c r="AT196" s="15" t="s">
        <v>154</v>
      </c>
      <c r="AU196" s="15" t="s">
        <v>144</v>
      </c>
    </row>
    <row r="197" spans="1:65" s="2" customFormat="1" ht="24" customHeight="1">
      <c r="A197" s="32"/>
      <c r="B197" s="33"/>
      <c r="C197" s="186" t="s">
        <v>387</v>
      </c>
      <c r="D197" s="186" t="s">
        <v>139</v>
      </c>
      <c r="E197" s="187" t="s">
        <v>383</v>
      </c>
      <c r="F197" s="188" t="s">
        <v>384</v>
      </c>
      <c r="G197" s="189" t="s">
        <v>162</v>
      </c>
      <c r="H197" s="190">
        <v>7</v>
      </c>
      <c r="I197" s="191"/>
      <c r="J197" s="192">
        <f>ROUND(I197*H197,2)</f>
        <v>0</v>
      </c>
      <c r="K197" s="193"/>
      <c r="L197" s="37"/>
      <c r="M197" s="194" t="s">
        <v>19</v>
      </c>
      <c r="N197" s="195" t="s">
        <v>45</v>
      </c>
      <c r="O197" s="62"/>
      <c r="P197" s="196">
        <f>O197*H197</f>
        <v>0</v>
      </c>
      <c r="Q197" s="196">
        <v>0</v>
      </c>
      <c r="R197" s="196">
        <f>Q197*H197</f>
        <v>0</v>
      </c>
      <c r="S197" s="196">
        <v>0</v>
      </c>
      <c r="T197" s="197">
        <f>S197*H197</f>
        <v>0</v>
      </c>
      <c r="U197" s="32"/>
      <c r="V197" s="32"/>
      <c r="W197" s="32"/>
      <c r="X197" s="32"/>
      <c r="Y197" s="32"/>
      <c r="Z197" s="32"/>
      <c r="AA197" s="32"/>
      <c r="AB197" s="32"/>
      <c r="AC197" s="32"/>
      <c r="AD197" s="32"/>
      <c r="AE197" s="32"/>
      <c r="AR197" s="198" t="s">
        <v>211</v>
      </c>
      <c r="AT197" s="198" t="s">
        <v>139</v>
      </c>
      <c r="AU197" s="198" t="s">
        <v>144</v>
      </c>
      <c r="AY197" s="15" t="s">
        <v>136</v>
      </c>
      <c r="BE197" s="199">
        <f>IF(N197="základní",J197,0)</f>
        <v>0</v>
      </c>
      <c r="BF197" s="199">
        <f>IF(N197="snížená",J197,0)</f>
        <v>0</v>
      </c>
      <c r="BG197" s="199">
        <f>IF(N197="zákl. přenesená",J197,0)</f>
        <v>0</v>
      </c>
      <c r="BH197" s="199">
        <f>IF(N197="sníž. přenesená",J197,0)</f>
        <v>0</v>
      </c>
      <c r="BI197" s="199">
        <f>IF(N197="nulová",J197,0)</f>
        <v>0</v>
      </c>
      <c r="BJ197" s="15" t="s">
        <v>144</v>
      </c>
      <c r="BK197" s="199">
        <f>ROUND(I197*H197,2)</f>
        <v>0</v>
      </c>
      <c r="BL197" s="15" t="s">
        <v>211</v>
      </c>
      <c r="BM197" s="198" t="s">
        <v>1066</v>
      </c>
    </row>
    <row r="198" spans="1:65" s="2" customFormat="1" ht="68.25">
      <c r="A198" s="32"/>
      <c r="B198" s="33"/>
      <c r="C198" s="34"/>
      <c r="D198" s="200" t="s">
        <v>154</v>
      </c>
      <c r="E198" s="34"/>
      <c r="F198" s="201" t="s">
        <v>386</v>
      </c>
      <c r="G198" s="34"/>
      <c r="H198" s="34"/>
      <c r="I198" s="106"/>
      <c r="J198" s="34"/>
      <c r="K198" s="34"/>
      <c r="L198" s="37"/>
      <c r="M198" s="202"/>
      <c r="N198" s="203"/>
      <c r="O198" s="62"/>
      <c r="P198" s="62"/>
      <c r="Q198" s="62"/>
      <c r="R198" s="62"/>
      <c r="S198" s="62"/>
      <c r="T198" s="63"/>
      <c r="U198" s="32"/>
      <c r="V198" s="32"/>
      <c r="W198" s="32"/>
      <c r="X198" s="32"/>
      <c r="Y198" s="32"/>
      <c r="Z198" s="32"/>
      <c r="AA198" s="32"/>
      <c r="AB198" s="32"/>
      <c r="AC198" s="32"/>
      <c r="AD198" s="32"/>
      <c r="AE198" s="32"/>
      <c r="AT198" s="15" t="s">
        <v>154</v>
      </c>
      <c r="AU198" s="15" t="s">
        <v>144</v>
      </c>
    </row>
    <row r="199" spans="1:65" s="2" customFormat="1" ht="24" customHeight="1">
      <c r="A199" s="32"/>
      <c r="B199" s="33"/>
      <c r="C199" s="186" t="s">
        <v>392</v>
      </c>
      <c r="D199" s="186" t="s">
        <v>139</v>
      </c>
      <c r="E199" s="187" t="s">
        <v>388</v>
      </c>
      <c r="F199" s="188" t="s">
        <v>389</v>
      </c>
      <c r="G199" s="189" t="s">
        <v>162</v>
      </c>
      <c r="H199" s="190">
        <v>3</v>
      </c>
      <c r="I199" s="191"/>
      <c r="J199" s="192">
        <f>ROUND(I199*H199,2)</f>
        <v>0</v>
      </c>
      <c r="K199" s="193"/>
      <c r="L199" s="37"/>
      <c r="M199" s="194" t="s">
        <v>19</v>
      </c>
      <c r="N199" s="195" t="s">
        <v>45</v>
      </c>
      <c r="O199" s="62"/>
      <c r="P199" s="196">
        <f>O199*H199</f>
        <v>0</v>
      </c>
      <c r="Q199" s="196">
        <v>0</v>
      </c>
      <c r="R199" s="196">
        <f>Q199*H199</f>
        <v>0</v>
      </c>
      <c r="S199" s="196">
        <v>0</v>
      </c>
      <c r="T199" s="197">
        <f>S199*H199</f>
        <v>0</v>
      </c>
      <c r="U199" s="32"/>
      <c r="V199" s="32"/>
      <c r="W199" s="32"/>
      <c r="X199" s="32"/>
      <c r="Y199" s="32"/>
      <c r="Z199" s="32"/>
      <c r="AA199" s="32"/>
      <c r="AB199" s="32"/>
      <c r="AC199" s="32"/>
      <c r="AD199" s="32"/>
      <c r="AE199" s="32"/>
      <c r="AR199" s="198" t="s">
        <v>211</v>
      </c>
      <c r="AT199" s="198" t="s">
        <v>139</v>
      </c>
      <c r="AU199" s="198" t="s">
        <v>144</v>
      </c>
      <c r="AY199" s="15" t="s">
        <v>136</v>
      </c>
      <c r="BE199" s="199">
        <f>IF(N199="základní",J199,0)</f>
        <v>0</v>
      </c>
      <c r="BF199" s="199">
        <f>IF(N199="snížená",J199,0)</f>
        <v>0</v>
      </c>
      <c r="BG199" s="199">
        <f>IF(N199="zákl. přenesená",J199,0)</f>
        <v>0</v>
      </c>
      <c r="BH199" s="199">
        <f>IF(N199="sníž. přenesená",J199,0)</f>
        <v>0</v>
      </c>
      <c r="BI199" s="199">
        <f>IF(N199="nulová",J199,0)</f>
        <v>0</v>
      </c>
      <c r="BJ199" s="15" t="s">
        <v>144</v>
      </c>
      <c r="BK199" s="199">
        <f>ROUND(I199*H199,2)</f>
        <v>0</v>
      </c>
      <c r="BL199" s="15" t="s">
        <v>211</v>
      </c>
      <c r="BM199" s="198" t="s">
        <v>1067</v>
      </c>
    </row>
    <row r="200" spans="1:65" s="2" customFormat="1" ht="117">
      <c r="A200" s="32"/>
      <c r="B200" s="33"/>
      <c r="C200" s="34"/>
      <c r="D200" s="200" t="s">
        <v>154</v>
      </c>
      <c r="E200" s="34"/>
      <c r="F200" s="201" t="s">
        <v>391</v>
      </c>
      <c r="G200" s="34"/>
      <c r="H200" s="34"/>
      <c r="I200" s="106"/>
      <c r="J200" s="34"/>
      <c r="K200" s="34"/>
      <c r="L200" s="37"/>
      <c r="M200" s="202"/>
      <c r="N200" s="203"/>
      <c r="O200" s="62"/>
      <c r="P200" s="62"/>
      <c r="Q200" s="62"/>
      <c r="R200" s="62"/>
      <c r="S200" s="62"/>
      <c r="T200" s="63"/>
      <c r="U200" s="32"/>
      <c r="V200" s="32"/>
      <c r="W200" s="32"/>
      <c r="X200" s="32"/>
      <c r="Y200" s="32"/>
      <c r="Z200" s="32"/>
      <c r="AA200" s="32"/>
      <c r="AB200" s="32"/>
      <c r="AC200" s="32"/>
      <c r="AD200" s="32"/>
      <c r="AE200" s="32"/>
      <c r="AT200" s="15" t="s">
        <v>154</v>
      </c>
      <c r="AU200" s="15" t="s">
        <v>144</v>
      </c>
    </row>
    <row r="201" spans="1:65" s="2" customFormat="1" ht="36" customHeight="1">
      <c r="A201" s="32"/>
      <c r="B201" s="33"/>
      <c r="C201" s="186" t="s">
        <v>397</v>
      </c>
      <c r="D201" s="186" t="s">
        <v>139</v>
      </c>
      <c r="E201" s="187" t="s">
        <v>393</v>
      </c>
      <c r="F201" s="188" t="s">
        <v>394</v>
      </c>
      <c r="G201" s="189" t="s">
        <v>162</v>
      </c>
      <c r="H201" s="190">
        <v>7</v>
      </c>
      <c r="I201" s="191"/>
      <c r="J201" s="192">
        <f>ROUND(I201*H201,2)</f>
        <v>0</v>
      </c>
      <c r="K201" s="193"/>
      <c r="L201" s="37"/>
      <c r="M201" s="194" t="s">
        <v>19</v>
      </c>
      <c r="N201" s="195" t="s">
        <v>45</v>
      </c>
      <c r="O201" s="62"/>
      <c r="P201" s="196">
        <f>O201*H201</f>
        <v>0</v>
      </c>
      <c r="Q201" s="196">
        <v>6.9999999999999994E-5</v>
      </c>
      <c r="R201" s="196">
        <f>Q201*H201</f>
        <v>4.8999999999999998E-4</v>
      </c>
      <c r="S201" s="196">
        <v>0</v>
      </c>
      <c r="T201" s="197">
        <f>S201*H201</f>
        <v>0</v>
      </c>
      <c r="U201" s="32"/>
      <c r="V201" s="32"/>
      <c r="W201" s="32"/>
      <c r="X201" s="32"/>
      <c r="Y201" s="32"/>
      <c r="Z201" s="32"/>
      <c r="AA201" s="32"/>
      <c r="AB201" s="32"/>
      <c r="AC201" s="32"/>
      <c r="AD201" s="32"/>
      <c r="AE201" s="32"/>
      <c r="AR201" s="198" t="s">
        <v>211</v>
      </c>
      <c r="AT201" s="198" t="s">
        <v>139</v>
      </c>
      <c r="AU201" s="198" t="s">
        <v>144</v>
      </c>
      <c r="AY201" s="15" t="s">
        <v>136</v>
      </c>
      <c r="BE201" s="199">
        <f>IF(N201="základní",J201,0)</f>
        <v>0</v>
      </c>
      <c r="BF201" s="199">
        <f>IF(N201="snížená",J201,0)</f>
        <v>0</v>
      </c>
      <c r="BG201" s="199">
        <f>IF(N201="zákl. přenesená",J201,0)</f>
        <v>0</v>
      </c>
      <c r="BH201" s="199">
        <f>IF(N201="sníž. přenesená",J201,0)</f>
        <v>0</v>
      </c>
      <c r="BI201" s="199">
        <f>IF(N201="nulová",J201,0)</f>
        <v>0</v>
      </c>
      <c r="BJ201" s="15" t="s">
        <v>144</v>
      </c>
      <c r="BK201" s="199">
        <f>ROUND(I201*H201,2)</f>
        <v>0</v>
      </c>
      <c r="BL201" s="15" t="s">
        <v>211</v>
      </c>
      <c r="BM201" s="198" t="s">
        <v>1068</v>
      </c>
    </row>
    <row r="202" spans="1:65" s="2" customFormat="1" ht="48.75">
      <c r="A202" s="32"/>
      <c r="B202" s="33"/>
      <c r="C202" s="34"/>
      <c r="D202" s="200" t="s">
        <v>154</v>
      </c>
      <c r="E202" s="34"/>
      <c r="F202" s="201" t="s">
        <v>396</v>
      </c>
      <c r="G202" s="34"/>
      <c r="H202" s="34"/>
      <c r="I202" s="106"/>
      <c r="J202" s="34"/>
      <c r="K202" s="34"/>
      <c r="L202" s="37"/>
      <c r="M202" s="202"/>
      <c r="N202" s="203"/>
      <c r="O202" s="62"/>
      <c r="P202" s="62"/>
      <c r="Q202" s="62"/>
      <c r="R202" s="62"/>
      <c r="S202" s="62"/>
      <c r="T202" s="63"/>
      <c r="U202" s="32"/>
      <c r="V202" s="32"/>
      <c r="W202" s="32"/>
      <c r="X202" s="32"/>
      <c r="Y202" s="32"/>
      <c r="Z202" s="32"/>
      <c r="AA202" s="32"/>
      <c r="AB202" s="32"/>
      <c r="AC202" s="32"/>
      <c r="AD202" s="32"/>
      <c r="AE202" s="32"/>
      <c r="AT202" s="15" t="s">
        <v>154</v>
      </c>
      <c r="AU202" s="15" t="s">
        <v>144</v>
      </c>
    </row>
    <row r="203" spans="1:65" s="2" customFormat="1" ht="24" customHeight="1">
      <c r="A203" s="32"/>
      <c r="B203" s="33"/>
      <c r="C203" s="186" t="s">
        <v>401</v>
      </c>
      <c r="D203" s="186" t="s">
        <v>139</v>
      </c>
      <c r="E203" s="187" t="s">
        <v>398</v>
      </c>
      <c r="F203" s="188" t="s">
        <v>399</v>
      </c>
      <c r="G203" s="189" t="s">
        <v>162</v>
      </c>
      <c r="H203" s="190">
        <v>2</v>
      </c>
      <c r="I203" s="191"/>
      <c r="J203" s="192">
        <f>ROUND(I203*H203,2)</f>
        <v>0</v>
      </c>
      <c r="K203" s="193"/>
      <c r="L203" s="37"/>
      <c r="M203" s="194" t="s">
        <v>19</v>
      </c>
      <c r="N203" s="195" t="s">
        <v>45</v>
      </c>
      <c r="O203" s="62"/>
      <c r="P203" s="196">
        <f>O203*H203</f>
        <v>0</v>
      </c>
      <c r="Q203" s="196">
        <v>1.3999999999999999E-4</v>
      </c>
      <c r="R203" s="196">
        <f>Q203*H203</f>
        <v>2.7999999999999998E-4</v>
      </c>
      <c r="S203" s="196">
        <v>0</v>
      </c>
      <c r="T203" s="197">
        <f>S203*H203</f>
        <v>0</v>
      </c>
      <c r="U203" s="32"/>
      <c r="V203" s="32"/>
      <c r="W203" s="32"/>
      <c r="X203" s="32"/>
      <c r="Y203" s="32"/>
      <c r="Z203" s="32"/>
      <c r="AA203" s="32"/>
      <c r="AB203" s="32"/>
      <c r="AC203" s="32"/>
      <c r="AD203" s="32"/>
      <c r="AE203" s="32"/>
      <c r="AR203" s="198" t="s">
        <v>211</v>
      </c>
      <c r="AT203" s="198" t="s">
        <v>139</v>
      </c>
      <c r="AU203" s="198" t="s">
        <v>144</v>
      </c>
      <c r="AY203" s="15" t="s">
        <v>136</v>
      </c>
      <c r="BE203" s="199">
        <f>IF(N203="základní",J203,0)</f>
        <v>0</v>
      </c>
      <c r="BF203" s="199">
        <f>IF(N203="snížená",J203,0)</f>
        <v>0</v>
      </c>
      <c r="BG203" s="199">
        <f>IF(N203="zákl. přenesená",J203,0)</f>
        <v>0</v>
      </c>
      <c r="BH203" s="199">
        <f>IF(N203="sníž. přenesená",J203,0)</f>
        <v>0</v>
      </c>
      <c r="BI203" s="199">
        <f>IF(N203="nulová",J203,0)</f>
        <v>0</v>
      </c>
      <c r="BJ203" s="15" t="s">
        <v>144</v>
      </c>
      <c r="BK203" s="199">
        <f>ROUND(I203*H203,2)</f>
        <v>0</v>
      </c>
      <c r="BL203" s="15" t="s">
        <v>211</v>
      </c>
      <c r="BM203" s="198" t="s">
        <v>1069</v>
      </c>
    </row>
    <row r="204" spans="1:65" s="2" customFormat="1" ht="48.75">
      <c r="A204" s="32"/>
      <c r="B204" s="33"/>
      <c r="C204" s="34"/>
      <c r="D204" s="200" t="s">
        <v>154</v>
      </c>
      <c r="E204" s="34"/>
      <c r="F204" s="201" t="s">
        <v>396</v>
      </c>
      <c r="G204" s="34"/>
      <c r="H204" s="34"/>
      <c r="I204" s="106"/>
      <c r="J204" s="34"/>
      <c r="K204" s="34"/>
      <c r="L204" s="37"/>
      <c r="M204" s="202"/>
      <c r="N204" s="203"/>
      <c r="O204" s="62"/>
      <c r="P204" s="62"/>
      <c r="Q204" s="62"/>
      <c r="R204" s="62"/>
      <c r="S204" s="62"/>
      <c r="T204" s="63"/>
      <c r="U204" s="32"/>
      <c r="V204" s="32"/>
      <c r="W204" s="32"/>
      <c r="X204" s="32"/>
      <c r="Y204" s="32"/>
      <c r="Z204" s="32"/>
      <c r="AA204" s="32"/>
      <c r="AB204" s="32"/>
      <c r="AC204" s="32"/>
      <c r="AD204" s="32"/>
      <c r="AE204" s="32"/>
      <c r="AT204" s="15" t="s">
        <v>154</v>
      </c>
      <c r="AU204" s="15" t="s">
        <v>144</v>
      </c>
    </row>
    <row r="205" spans="1:65" s="2" customFormat="1" ht="24" customHeight="1">
      <c r="A205" s="32"/>
      <c r="B205" s="33"/>
      <c r="C205" s="186" t="s">
        <v>405</v>
      </c>
      <c r="D205" s="186" t="s">
        <v>139</v>
      </c>
      <c r="E205" s="187" t="s">
        <v>402</v>
      </c>
      <c r="F205" s="188" t="s">
        <v>403</v>
      </c>
      <c r="G205" s="189" t="s">
        <v>162</v>
      </c>
      <c r="H205" s="190">
        <v>2</v>
      </c>
      <c r="I205" s="191"/>
      <c r="J205" s="192">
        <f>ROUND(I205*H205,2)</f>
        <v>0</v>
      </c>
      <c r="K205" s="193"/>
      <c r="L205" s="37"/>
      <c r="M205" s="194" t="s">
        <v>19</v>
      </c>
      <c r="N205" s="195" t="s">
        <v>45</v>
      </c>
      <c r="O205" s="62"/>
      <c r="P205" s="196">
        <f>O205*H205</f>
        <v>0</v>
      </c>
      <c r="Q205" s="196">
        <v>7.5000000000000002E-4</v>
      </c>
      <c r="R205" s="196">
        <f>Q205*H205</f>
        <v>1.5E-3</v>
      </c>
      <c r="S205" s="196">
        <v>0</v>
      </c>
      <c r="T205" s="197">
        <f>S205*H205</f>
        <v>0</v>
      </c>
      <c r="U205" s="32"/>
      <c r="V205" s="32"/>
      <c r="W205" s="32"/>
      <c r="X205" s="32"/>
      <c r="Y205" s="32"/>
      <c r="Z205" s="32"/>
      <c r="AA205" s="32"/>
      <c r="AB205" s="32"/>
      <c r="AC205" s="32"/>
      <c r="AD205" s="32"/>
      <c r="AE205" s="32"/>
      <c r="AR205" s="198" t="s">
        <v>211</v>
      </c>
      <c r="AT205" s="198" t="s">
        <v>139</v>
      </c>
      <c r="AU205" s="198" t="s">
        <v>144</v>
      </c>
      <c r="AY205" s="15" t="s">
        <v>136</v>
      </c>
      <c r="BE205" s="199">
        <f>IF(N205="základní",J205,0)</f>
        <v>0</v>
      </c>
      <c r="BF205" s="199">
        <f>IF(N205="snížená",J205,0)</f>
        <v>0</v>
      </c>
      <c r="BG205" s="199">
        <f>IF(N205="zákl. přenesená",J205,0)</f>
        <v>0</v>
      </c>
      <c r="BH205" s="199">
        <f>IF(N205="sníž. přenesená",J205,0)</f>
        <v>0</v>
      </c>
      <c r="BI205" s="199">
        <f>IF(N205="nulová",J205,0)</f>
        <v>0</v>
      </c>
      <c r="BJ205" s="15" t="s">
        <v>144</v>
      </c>
      <c r="BK205" s="199">
        <f>ROUND(I205*H205,2)</f>
        <v>0</v>
      </c>
      <c r="BL205" s="15" t="s">
        <v>211</v>
      </c>
      <c r="BM205" s="198" t="s">
        <v>1070</v>
      </c>
    </row>
    <row r="206" spans="1:65" s="2" customFormat="1" ht="36" customHeight="1">
      <c r="A206" s="32"/>
      <c r="B206" s="33"/>
      <c r="C206" s="186" t="s">
        <v>410</v>
      </c>
      <c r="D206" s="186" t="s">
        <v>139</v>
      </c>
      <c r="E206" s="187" t="s">
        <v>406</v>
      </c>
      <c r="F206" s="188" t="s">
        <v>407</v>
      </c>
      <c r="G206" s="189" t="s">
        <v>214</v>
      </c>
      <c r="H206" s="190">
        <v>10</v>
      </c>
      <c r="I206" s="191"/>
      <c r="J206" s="192">
        <f>ROUND(I206*H206,2)</f>
        <v>0</v>
      </c>
      <c r="K206" s="193"/>
      <c r="L206" s="37"/>
      <c r="M206" s="194" t="s">
        <v>19</v>
      </c>
      <c r="N206" s="195" t="s">
        <v>45</v>
      </c>
      <c r="O206" s="62"/>
      <c r="P206" s="196">
        <f>O206*H206</f>
        <v>0</v>
      </c>
      <c r="Q206" s="196">
        <v>4.0000000000000002E-4</v>
      </c>
      <c r="R206" s="196">
        <f>Q206*H206</f>
        <v>4.0000000000000001E-3</v>
      </c>
      <c r="S206" s="196">
        <v>0</v>
      </c>
      <c r="T206" s="197">
        <f>S206*H206</f>
        <v>0</v>
      </c>
      <c r="U206" s="32"/>
      <c r="V206" s="32"/>
      <c r="W206" s="32"/>
      <c r="X206" s="32"/>
      <c r="Y206" s="32"/>
      <c r="Z206" s="32"/>
      <c r="AA206" s="32"/>
      <c r="AB206" s="32"/>
      <c r="AC206" s="32"/>
      <c r="AD206" s="32"/>
      <c r="AE206" s="32"/>
      <c r="AR206" s="198" t="s">
        <v>211</v>
      </c>
      <c r="AT206" s="198" t="s">
        <v>139</v>
      </c>
      <c r="AU206" s="198" t="s">
        <v>144</v>
      </c>
      <c r="AY206" s="15" t="s">
        <v>136</v>
      </c>
      <c r="BE206" s="199">
        <f>IF(N206="základní",J206,0)</f>
        <v>0</v>
      </c>
      <c r="BF206" s="199">
        <f>IF(N206="snížená",J206,0)</f>
        <v>0</v>
      </c>
      <c r="BG206" s="199">
        <f>IF(N206="zákl. přenesená",J206,0)</f>
        <v>0</v>
      </c>
      <c r="BH206" s="199">
        <f>IF(N206="sníž. přenesená",J206,0)</f>
        <v>0</v>
      </c>
      <c r="BI206" s="199">
        <f>IF(N206="nulová",J206,0)</f>
        <v>0</v>
      </c>
      <c r="BJ206" s="15" t="s">
        <v>144</v>
      </c>
      <c r="BK206" s="199">
        <f>ROUND(I206*H206,2)</f>
        <v>0</v>
      </c>
      <c r="BL206" s="15" t="s">
        <v>211</v>
      </c>
      <c r="BM206" s="198" t="s">
        <v>1071</v>
      </c>
    </row>
    <row r="207" spans="1:65" s="2" customFormat="1" ht="107.25">
      <c r="A207" s="32"/>
      <c r="B207" s="33"/>
      <c r="C207" s="34"/>
      <c r="D207" s="200" t="s">
        <v>154</v>
      </c>
      <c r="E207" s="34"/>
      <c r="F207" s="201" t="s">
        <v>409</v>
      </c>
      <c r="G207" s="34"/>
      <c r="H207" s="34"/>
      <c r="I207" s="106"/>
      <c r="J207" s="34"/>
      <c r="K207" s="34"/>
      <c r="L207" s="37"/>
      <c r="M207" s="202"/>
      <c r="N207" s="203"/>
      <c r="O207" s="62"/>
      <c r="P207" s="62"/>
      <c r="Q207" s="62"/>
      <c r="R207" s="62"/>
      <c r="S207" s="62"/>
      <c r="T207" s="63"/>
      <c r="U207" s="32"/>
      <c r="V207" s="32"/>
      <c r="W207" s="32"/>
      <c r="X207" s="32"/>
      <c r="Y207" s="32"/>
      <c r="Z207" s="32"/>
      <c r="AA207" s="32"/>
      <c r="AB207" s="32"/>
      <c r="AC207" s="32"/>
      <c r="AD207" s="32"/>
      <c r="AE207" s="32"/>
      <c r="AT207" s="15" t="s">
        <v>154</v>
      </c>
      <c r="AU207" s="15" t="s">
        <v>144</v>
      </c>
    </row>
    <row r="208" spans="1:65" s="2" customFormat="1" ht="36" customHeight="1">
      <c r="A208" s="32"/>
      <c r="B208" s="33"/>
      <c r="C208" s="186" t="s">
        <v>414</v>
      </c>
      <c r="D208" s="186" t="s">
        <v>139</v>
      </c>
      <c r="E208" s="187" t="s">
        <v>411</v>
      </c>
      <c r="F208" s="188" t="s">
        <v>412</v>
      </c>
      <c r="G208" s="189" t="s">
        <v>214</v>
      </c>
      <c r="H208" s="190">
        <v>20</v>
      </c>
      <c r="I208" s="191"/>
      <c r="J208" s="192">
        <f>ROUND(I208*H208,2)</f>
        <v>0</v>
      </c>
      <c r="K208" s="193"/>
      <c r="L208" s="37"/>
      <c r="M208" s="194" t="s">
        <v>19</v>
      </c>
      <c r="N208" s="195" t="s">
        <v>45</v>
      </c>
      <c r="O208" s="62"/>
      <c r="P208" s="196">
        <f>O208*H208</f>
        <v>0</v>
      </c>
      <c r="Q208" s="196">
        <v>1.9000000000000001E-4</v>
      </c>
      <c r="R208" s="196">
        <f>Q208*H208</f>
        <v>3.8000000000000004E-3</v>
      </c>
      <c r="S208" s="196">
        <v>0</v>
      </c>
      <c r="T208" s="197">
        <f>S208*H208</f>
        <v>0</v>
      </c>
      <c r="U208" s="32"/>
      <c r="V208" s="32"/>
      <c r="W208" s="32"/>
      <c r="X208" s="32"/>
      <c r="Y208" s="32"/>
      <c r="Z208" s="32"/>
      <c r="AA208" s="32"/>
      <c r="AB208" s="32"/>
      <c r="AC208" s="32"/>
      <c r="AD208" s="32"/>
      <c r="AE208" s="32"/>
      <c r="AR208" s="198" t="s">
        <v>211</v>
      </c>
      <c r="AT208" s="198" t="s">
        <v>139</v>
      </c>
      <c r="AU208" s="198" t="s">
        <v>144</v>
      </c>
      <c r="AY208" s="15" t="s">
        <v>136</v>
      </c>
      <c r="BE208" s="199">
        <f>IF(N208="základní",J208,0)</f>
        <v>0</v>
      </c>
      <c r="BF208" s="199">
        <f>IF(N208="snížená",J208,0)</f>
        <v>0</v>
      </c>
      <c r="BG208" s="199">
        <f>IF(N208="zákl. přenesená",J208,0)</f>
        <v>0</v>
      </c>
      <c r="BH208" s="199">
        <f>IF(N208="sníž. přenesená",J208,0)</f>
        <v>0</v>
      </c>
      <c r="BI208" s="199">
        <f>IF(N208="nulová",J208,0)</f>
        <v>0</v>
      </c>
      <c r="BJ208" s="15" t="s">
        <v>144</v>
      </c>
      <c r="BK208" s="199">
        <f>ROUND(I208*H208,2)</f>
        <v>0</v>
      </c>
      <c r="BL208" s="15" t="s">
        <v>211</v>
      </c>
      <c r="BM208" s="198" t="s">
        <v>1072</v>
      </c>
    </row>
    <row r="209" spans="1:65" s="2" customFormat="1" ht="107.25">
      <c r="A209" s="32"/>
      <c r="B209" s="33"/>
      <c r="C209" s="34"/>
      <c r="D209" s="200" t="s">
        <v>154</v>
      </c>
      <c r="E209" s="34"/>
      <c r="F209" s="201" t="s">
        <v>409</v>
      </c>
      <c r="G209" s="34"/>
      <c r="H209" s="34"/>
      <c r="I209" s="106"/>
      <c r="J209" s="34"/>
      <c r="K209" s="34"/>
      <c r="L209" s="37"/>
      <c r="M209" s="202"/>
      <c r="N209" s="203"/>
      <c r="O209" s="62"/>
      <c r="P209" s="62"/>
      <c r="Q209" s="62"/>
      <c r="R209" s="62"/>
      <c r="S209" s="62"/>
      <c r="T209" s="63"/>
      <c r="U209" s="32"/>
      <c r="V209" s="32"/>
      <c r="W209" s="32"/>
      <c r="X209" s="32"/>
      <c r="Y209" s="32"/>
      <c r="Z209" s="32"/>
      <c r="AA209" s="32"/>
      <c r="AB209" s="32"/>
      <c r="AC209" s="32"/>
      <c r="AD209" s="32"/>
      <c r="AE209" s="32"/>
      <c r="AT209" s="15" t="s">
        <v>154</v>
      </c>
      <c r="AU209" s="15" t="s">
        <v>144</v>
      </c>
    </row>
    <row r="210" spans="1:65" s="2" customFormat="1" ht="24" customHeight="1">
      <c r="A210" s="32"/>
      <c r="B210" s="33"/>
      <c r="C210" s="186" t="s">
        <v>418</v>
      </c>
      <c r="D210" s="186" t="s">
        <v>139</v>
      </c>
      <c r="E210" s="187" t="s">
        <v>415</v>
      </c>
      <c r="F210" s="188" t="s">
        <v>416</v>
      </c>
      <c r="G210" s="189" t="s">
        <v>214</v>
      </c>
      <c r="H210" s="190">
        <v>30</v>
      </c>
      <c r="I210" s="191"/>
      <c r="J210" s="192">
        <f>ROUND(I210*H210,2)</f>
        <v>0</v>
      </c>
      <c r="K210" s="193"/>
      <c r="L210" s="37"/>
      <c r="M210" s="194" t="s">
        <v>19</v>
      </c>
      <c r="N210" s="195" t="s">
        <v>45</v>
      </c>
      <c r="O210" s="62"/>
      <c r="P210" s="196">
        <f>O210*H210</f>
        <v>0</v>
      </c>
      <c r="Q210" s="196">
        <v>1.0000000000000001E-5</v>
      </c>
      <c r="R210" s="196">
        <f>Q210*H210</f>
        <v>3.0000000000000003E-4</v>
      </c>
      <c r="S210" s="196">
        <v>0</v>
      </c>
      <c r="T210" s="197">
        <f>S210*H210</f>
        <v>0</v>
      </c>
      <c r="U210" s="32"/>
      <c r="V210" s="32"/>
      <c r="W210" s="32"/>
      <c r="X210" s="32"/>
      <c r="Y210" s="32"/>
      <c r="Z210" s="32"/>
      <c r="AA210" s="32"/>
      <c r="AB210" s="32"/>
      <c r="AC210" s="32"/>
      <c r="AD210" s="32"/>
      <c r="AE210" s="32"/>
      <c r="AR210" s="198" t="s">
        <v>211</v>
      </c>
      <c r="AT210" s="198" t="s">
        <v>139</v>
      </c>
      <c r="AU210" s="198" t="s">
        <v>144</v>
      </c>
      <c r="AY210" s="15" t="s">
        <v>136</v>
      </c>
      <c r="BE210" s="199">
        <f>IF(N210="základní",J210,0)</f>
        <v>0</v>
      </c>
      <c r="BF210" s="199">
        <f>IF(N210="snížená",J210,0)</f>
        <v>0</v>
      </c>
      <c r="BG210" s="199">
        <f>IF(N210="zákl. přenesená",J210,0)</f>
        <v>0</v>
      </c>
      <c r="BH210" s="199">
        <f>IF(N210="sníž. přenesená",J210,0)</f>
        <v>0</v>
      </c>
      <c r="BI210" s="199">
        <f>IF(N210="nulová",J210,0)</f>
        <v>0</v>
      </c>
      <c r="BJ210" s="15" t="s">
        <v>144</v>
      </c>
      <c r="BK210" s="199">
        <f>ROUND(I210*H210,2)</f>
        <v>0</v>
      </c>
      <c r="BL210" s="15" t="s">
        <v>211</v>
      </c>
      <c r="BM210" s="198" t="s">
        <v>1073</v>
      </c>
    </row>
    <row r="211" spans="1:65" s="2" customFormat="1" ht="107.25">
      <c r="A211" s="32"/>
      <c r="B211" s="33"/>
      <c r="C211" s="34"/>
      <c r="D211" s="200" t="s">
        <v>154</v>
      </c>
      <c r="E211" s="34"/>
      <c r="F211" s="201" t="s">
        <v>409</v>
      </c>
      <c r="G211" s="34"/>
      <c r="H211" s="34"/>
      <c r="I211" s="106"/>
      <c r="J211" s="34"/>
      <c r="K211" s="34"/>
      <c r="L211" s="37"/>
      <c r="M211" s="202"/>
      <c r="N211" s="203"/>
      <c r="O211" s="62"/>
      <c r="P211" s="62"/>
      <c r="Q211" s="62"/>
      <c r="R211" s="62"/>
      <c r="S211" s="62"/>
      <c r="T211" s="63"/>
      <c r="U211" s="32"/>
      <c r="V211" s="32"/>
      <c r="W211" s="32"/>
      <c r="X211" s="32"/>
      <c r="Y211" s="32"/>
      <c r="Z211" s="32"/>
      <c r="AA211" s="32"/>
      <c r="AB211" s="32"/>
      <c r="AC211" s="32"/>
      <c r="AD211" s="32"/>
      <c r="AE211" s="32"/>
      <c r="AT211" s="15" t="s">
        <v>154</v>
      </c>
      <c r="AU211" s="15" t="s">
        <v>144</v>
      </c>
    </row>
    <row r="212" spans="1:65" s="2" customFormat="1" ht="36" customHeight="1">
      <c r="A212" s="32"/>
      <c r="B212" s="33"/>
      <c r="C212" s="186" t="s">
        <v>423</v>
      </c>
      <c r="D212" s="186" t="s">
        <v>139</v>
      </c>
      <c r="E212" s="187" t="s">
        <v>419</v>
      </c>
      <c r="F212" s="188" t="s">
        <v>420</v>
      </c>
      <c r="G212" s="189" t="s">
        <v>240</v>
      </c>
      <c r="H212" s="190">
        <v>2.1999999999999999E-2</v>
      </c>
      <c r="I212" s="191"/>
      <c r="J212" s="192">
        <f>ROUND(I212*H212,2)</f>
        <v>0</v>
      </c>
      <c r="K212" s="193"/>
      <c r="L212" s="37"/>
      <c r="M212" s="194" t="s">
        <v>19</v>
      </c>
      <c r="N212" s="195" t="s">
        <v>45</v>
      </c>
      <c r="O212" s="62"/>
      <c r="P212" s="196">
        <f>O212*H212</f>
        <v>0</v>
      </c>
      <c r="Q212" s="196">
        <v>0</v>
      </c>
      <c r="R212" s="196">
        <f>Q212*H212</f>
        <v>0</v>
      </c>
      <c r="S212" s="196">
        <v>0</v>
      </c>
      <c r="T212" s="197">
        <f>S212*H212</f>
        <v>0</v>
      </c>
      <c r="U212" s="32"/>
      <c r="V212" s="32"/>
      <c r="W212" s="32"/>
      <c r="X212" s="32"/>
      <c r="Y212" s="32"/>
      <c r="Z212" s="32"/>
      <c r="AA212" s="32"/>
      <c r="AB212" s="32"/>
      <c r="AC212" s="32"/>
      <c r="AD212" s="32"/>
      <c r="AE212" s="32"/>
      <c r="AR212" s="198" t="s">
        <v>211</v>
      </c>
      <c r="AT212" s="198" t="s">
        <v>139</v>
      </c>
      <c r="AU212" s="198" t="s">
        <v>144</v>
      </c>
      <c r="AY212" s="15" t="s">
        <v>136</v>
      </c>
      <c r="BE212" s="199">
        <f>IF(N212="základní",J212,0)</f>
        <v>0</v>
      </c>
      <c r="BF212" s="199">
        <f>IF(N212="snížená",J212,0)</f>
        <v>0</v>
      </c>
      <c r="BG212" s="199">
        <f>IF(N212="zákl. přenesená",J212,0)</f>
        <v>0</v>
      </c>
      <c r="BH212" s="199">
        <f>IF(N212="sníž. přenesená",J212,0)</f>
        <v>0</v>
      </c>
      <c r="BI212" s="199">
        <f>IF(N212="nulová",J212,0)</f>
        <v>0</v>
      </c>
      <c r="BJ212" s="15" t="s">
        <v>144</v>
      </c>
      <c r="BK212" s="199">
        <f>ROUND(I212*H212,2)</f>
        <v>0</v>
      </c>
      <c r="BL212" s="15" t="s">
        <v>211</v>
      </c>
      <c r="BM212" s="198" t="s">
        <v>1074</v>
      </c>
    </row>
    <row r="213" spans="1:65" s="2" customFormat="1" ht="126.75">
      <c r="A213" s="32"/>
      <c r="B213" s="33"/>
      <c r="C213" s="34"/>
      <c r="D213" s="200" t="s">
        <v>154</v>
      </c>
      <c r="E213" s="34"/>
      <c r="F213" s="201" t="s">
        <v>422</v>
      </c>
      <c r="G213" s="34"/>
      <c r="H213" s="34"/>
      <c r="I213" s="106"/>
      <c r="J213" s="34"/>
      <c r="K213" s="34"/>
      <c r="L213" s="37"/>
      <c r="M213" s="202"/>
      <c r="N213" s="203"/>
      <c r="O213" s="62"/>
      <c r="P213" s="62"/>
      <c r="Q213" s="62"/>
      <c r="R213" s="62"/>
      <c r="S213" s="62"/>
      <c r="T213" s="63"/>
      <c r="U213" s="32"/>
      <c r="V213" s="32"/>
      <c r="W213" s="32"/>
      <c r="X213" s="32"/>
      <c r="Y213" s="32"/>
      <c r="Z213" s="32"/>
      <c r="AA213" s="32"/>
      <c r="AB213" s="32"/>
      <c r="AC213" s="32"/>
      <c r="AD213" s="32"/>
      <c r="AE213" s="32"/>
      <c r="AT213" s="15" t="s">
        <v>154</v>
      </c>
      <c r="AU213" s="15" t="s">
        <v>144</v>
      </c>
    </row>
    <row r="214" spans="1:65" s="2" customFormat="1" ht="48" customHeight="1">
      <c r="A214" s="32"/>
      <c r="B214" s="33"/>
      <c r="C214" s="186" t="s">
        <v>429</v>
      </c>
      <c r="D214" s="186" t="s">
        <v>139</v>
      </c>
      <c r="E214" s="187" t="s">
        <v>424</v>
      </c>
      <c r="F214" s="188" t="s">
        <v>425</v>
      </c>
      <c r="G214" s="189" t="s">
        <v>240</v>
      </c>
      <c r="H214" s="190">
        <v>2.1999999999999999E-2</v>
      </c>
      <c r="I214" s="191"/>
      <c r="J214" s="192">
        <f>ROUND(I214*H214,2)</f>
        <v>0</v>
      </c>
      <c r="K214" s="193"/>
      <c r="L214" s="37"/>
      <c r="M214" s="194" t="s">
        <v>19</v>
      </c>
      <c r="N214" s="195" t="s">
        <v>45</v>
      </c>
      <c r="O214" s="62"/>
      <c r="P214" s="196">
        <f>O214*H214</f>
        <v>0</v>
      </c>
      <c r="Q214" s="196">
        <v>0</v>
      </c>
      <c r="R214" s="196">
        <f>Q214*H214</f>
        <v>0</v>
      </c>
      <c r="S214" s="196">
        <v>0</v>
      </c>
      <c r="T214" s="197">
        <f>S214*H214</f>
        <v>0</v>
      </c>
      <c r="U214" s="32"/>
      <c r="V214" s="32"/>
      <c r="W214" s="32"/>
      <c r="X214" s="32"/>
      <c r="Y214" s="32"/>
      <c r="Z214" s="32"/>
      <c r="AA214" s="32"/>
      <c r="AB214" s="32"/>
      <c r="AC214" s="32"/>
      <c r="AD214" s="32"/>
      <c r="AE214" s="32"/>
      <c r="AR214" s="198" t="s">
        <v>211</v>
      </c>
      <c r="AT214" s="198" t="s">
        <v>139</v>
      </c>
      <c r="AU214" s="198" t="s">
        <v>144</v>
      </c>
      <c r="AY214" s="15" t="s">
        <v>136</v>
      </c>
      <c r="BE214" s="199">
        <f>IF(N214="základní",J214,0)</f>
        <v>0</v>
      </c>
      <c r="BF214" s="199">
        <f>IF(N214="snížená",J214,0)</f>
        <v>0</v>
      </c>
      <c r="BG214" s="199">
        <f>IF(N214="zákl. přenesená",J214,0)</f>
        <v>0</v>
      </c>
      <c r="BH214" s="199">
        <f>IF(N214="sníž. přenesená",J214,0)</f>
        <v>0</v>
      </c>
      <c r="BI214" s="199">
        <f>IF(N214="nulová",J214,0)</f>
        <v>0</v>
      </c>
      <c r="BJ214" s="15" t="s">
        <v>144</v>
      </c>
      <c r="BK214" s="199">
        <f>ROUND(I214*H214,2)</f>
        <v>0</v>
      </c>
      <c r="BL214" s="15" t="s">
        <v>211</v>
      </c>
      <c r="BM214" s="198" t="s">
        <v>1075</v>
      </c>
    </row>
    <row r="215" spans="1:65" s="2" customFormat="1" ht="126.75">
      <c r="A215" s="32"/>
      <c r="B215" s="33"/>
      <c r="C215" s="34"/>
      <c r="D215" s="200" t="s">
        <v>154</v>
      </c>
      <c r="E215" s="34"/>
      <c r="F215" s="201" t="s">
        <v>422</v>
      </c>
      <c r="G215" s="34"/>
      <c r="H215" s="34"/>
      <c r="I215" s="106"/>
      <c r="J215" s="34"/>
      <c r="K215" s="34"/>
      <c r="L215" s="37"/>
      <c r="M215" s="202"/>
      <c r="N215" s="203"/>
      <c r="O215" s="62"/>
      <c r="P215" s="62"/>
      <c r="Q215" s="62"/>
      <c r="R215" s="62"/>
      <c r="S215" s="62"/>
      <c r="T215" s="63"/>
      <c r="U215" s="32"/>
      <c r="V215" s="32"/>
      <c r="W215" s="32"/>
      <c r="X215" s="32"/>
      <c r="Y215" s="32"/>
      <c r="Z215" s="32"/>
      <c r="AA215" s="32"/>
      <c r="AB215" s="32"/>
      <c r="AC215" s="32"/>
      <c r="AD215" s="32"/>
      <c r="AE215" s="32"/>
      <c r="AT215" s="15" t="s">
        <v>154</v>
      </c>
      <c r="AU215" s="15" t="s">
        <v>144</v>
      </c>
    </row>
    <row r="216" spans="1:65" s="12" customFormat="1" ht="22.9" customHeight="1">
      <c r="B216" s="170"/>
      <c r="C216" s="171"/>
      <c r="D216" s="172" t="s">
        <v>72</v>
      </c>
      <c r="E216" s="184" t="s">
        <v>427</v>
      </c>
      <c r="F216" s="184" t="s">
        <v>428</v>
      </c>
      <c r="G216" s="171"/>
      <c r="H216" s="171"/>
      <c r="I216" s="174"/>
      <c r="J216" s="185">
        <f>BK216</f>
        <v>0</v>
      </c>
      <c r="K216" s="171"/>
      <c r="L216" s="176"/>
      <c r="M216" s="177"/>
      <c r="N216" s="178"/>
      <c r="O216" s="178"/>
      <c r="P216" s="179">
        <f>SUM(P217:P248)</f>
        <v>0</v>
      </c>
      <c r="Q216" s="178"/>
      <c r="R216" s="179">
        <f>SUM(R217:R248)</f>
        <v>7.422999999999999E-2</v>
      </c>
      <c r="S216" s="178"/>
      <c r="T216" s="180">
        <f>SUM(T217:T248)</f>
        <v>9.2509999999999995E-2</v>
      </c>
      <c r="AR216" s="181" t="s">
        <v>144</v>
      </c>
      <c r="AT216" s="182" t="s">
        <v>72</v>
      </c>
      <c r="AU216" s="182" t="s">
        <v>81</v>
      </c>
      <c r="AY216" s="181" t="s">
        <v>136</v>
      </c>
      <c r="BK216" s="183">
        <f>SUM(BK217:BK248)</f>
        <v>0</v>
      </c>
    </row>
    <row r="217" spans="1:65" s="2" customFormat="1" ht="24" customHeight="1">
      <c r="A217" s="32"/>
      <c r="B217" s="33"/>
      <c r="C217" s="204" t="s">
        <v>433</v>
      </c>
      <c r="D217" s="204" t="s">
        <v>179</v>
      </c>
      <c r="E217" s="205" t="s">
        <v>430</v>
      </c>
      <c r="F217" s="206" t="s">
        <v>1076</v>
      </c>
      <c r="G217" s="207" t="s">
        <v>162</v>
      </c>
      <c r="H217" s="208">
        <v>1</v>
      </c>
      <c r="I217" s="209"/>
      <c r="J217" s="210">
        <f>ROUND(I217*H217,2)</f>
        <v>0</v>
      </c>
      <c r="K217" s="211"/>
      <c r="L217" s="212"/>
      <c r="M217" s="213" t="s">
        <v>19</v>
      </c>
      <c r="N217" s="214" t="s">
        <v>45</v>
      </c>
      <c r="O217" s="62"/>
      <c r="P217" s="196">
        <f>O217*H217</f>
        <v>0</v>
      </c>
      <c r="Q217" s="196">
        <v>0.01</v>
      </c>
      <c r="R217" s="196">
        <f>Q217*H217</f>
        <v>0.01</v>
      </c>
      <c r="S217" s="196">
        <v>0</v>
      </c>
      <c r="T217" s="197">
        <f>S217*H217</f>
        <v>0</v>
      </c>
      <c r="U217" s="32"/>
      <c r="V217" s="32"/>
      <c r="W217" s="32"/>
      <c r="X217" s="32"/>
      <c r="Y217" s="32"/>
      <c r="Z217" s="32"/>
      <c r="AA217" s="32"/>
      <c r="AB217" s="32"/>
      <c r="AC217" s="32"/>
      <c r="AD217" s="32"/>
      <c r="AE217" s="32"/>
      <c r="AR217" s="198" t="s">
        <v>293</v>
      </c>
      <c r="AT217" s="198" t="s">
        <v>179</v>
      </c>
      <c r="AU217" s="198" t="s">
        <v>144</v>
      </c>
      <c r="AY217" s="15" t="s">
        <v>136</v>
      </c>
      <c r="BE217" s="199">
        <f>IF(N217="základní",J217,0)</f>
        <v>0</v>
      </c>
      <c r="BF217" s="199">
        <f>IF(N217="snížená",J217,0)</f>
        <v>0</v>
      </c>
      <c r="BG217" s="199">
        <f>IF(N217="zákl. přenesená",J217,0)</f>
        <v>0</v>
      </c>
      <c r="BH217" s="199">
        <f>IF(N217="sníž. přenesená",J217,0)</f>
        <v>0</v>
      </c>
      <c r="BI217" s="199">
        <f>IF(N217="nulová",J217,0)</f>
        <v>0</v>
      </c>
      <c r="BJ217" s="15" t="s">
        <v>144</v>
      </c>
      <c r="BK217" s="199">
        <f>ROUND(I217*H217,2)</f>
        <v>0</v>
      </c>
      <c r="BL217" s="15" t="s">
        <v>211</v>
      </c>
      <c r="BM217" s="198" t="s">
        <v>1077</v>
      </c>
    </row>
    <row r="218" spans="1:65" s="2" customFormat="1" ht="16.5" customHeight="1">
      <c r="A218" s="32"/>
      <c r="B218" s="33"/>
      <c r="C218" s="186" t="s">
        <v>437</v>
      </c>
      <c r="D218" s="186" t="s">
        <v>139</v>
      </c>
      <c r="E218" s="187" t="s">
        <v>434</v>
      </c>
      <c r="F218" s="188" t="s">
        <v>435</v>
      </c>
      <c r="G218" s="189" t="s">
        <v>370</v>
      </c>
      <c r="H218" s="190">
        <v>1</v>
      </c>
      <c r="I218" s="191"/>
      <c r="J218" s="192">
        <f>ROUND(I218*H218,2)</f>
        <v>0</v>
      </c>
      <c r="K218" s="193"/>
      <c r="L218" s="37"/>
      <c r="M218" s="194" t="s">
        <v>19</v>
      </c>
      <c r="N218" s="195" t="s">
        <v>45</v>
      </c>
      <c r="O218" s="62"/>
      <c r="P218" s="196">
        <f>O218*H218</f>
        <v>0</v>
      </c>
      <c r="Q218" s="196">
        <v>0</v>
      </c>
      <c r="R218" s="196">
        <f>Q218*H218</f>
        <v>0</v>
      </c>
      <c r="S218" s="196">
        <v>3.4200000000000001E-2</v>
      </c>
      <c r="T218" s="197">
        <f>S218*H218</f>
        <v>3.4200000000000001E-2</v>
      </c>
      <c r="U218" s="32"/>
      <c r="V218" s="32"/>
      <c r="W218" s="32"/>
      <c r="X218" s="32"/>
      <c r="Y218" s="32"/>
      <c r="Z218" s="32"/>
      <c r="AA218" s="32"/>
      <c r="AB218" s="32"/>
      <c r="AC218" s="32"/>
      <c r="AD218" s="32"/>
      <c r="AE218" s="32"/>
      <c r="AR218" s="198" t="s">
        <v>211</v>
      </c>
      <c r="AT218" s="198" t="s">
        <v>139</v>
      </c>
      <c r="AU218" s="198" t="s">
        <v>144</v>
      </c>
      <c r="AY218" s="15" t="s">
        <v>136</v>
      </c>
      <c r="BE218" s="199">
        <f>IF(N218="základní",J218,0)</f>
        <v>0</v>
      </c>
      <c r="BF218" s="199">
        <f>IF(N218="snížená",J218,0)</f>
        <v>0</v>
      </c>
      <c r="BG218" s="199">
        <f>IF(N218="zákl. přenesená",J218,0)</f>
        <v>0</v>
      </c>
      <c r="BH218" s="199">
        <f>IF(N218="sníž. přenesená",J218,0)</f>
        <v>0</v>
      </c>
      <c r="BI218" s="199">
        <f>IF(N218="nulová",J218,0)</f>
        <v>0</v>
      </c>
      <c r="BJ218" s="15" t="s">
        <v>144</v>
      </c>
      <c r="BK218" s="199">
        <f>ROUND(I218*H218,2)</f>
        <v>0</v>
      </c>
      <c r="BL218" s="15" t="s">
        <v>211</v>
      </c>
      <c r="BM218" s="198" t="s">
        <v>1078</v>
      </c>
    </row>
    <row r="219" spans="1:65" s="2" customFormat="1" ht="24" customHeight="1">
      <c r="A219" s="32"/>
      <c r="B219" s="33"/>
      <c r="C219" s="186" t="s">
        <v>442</v>
      </c>
      <c r="D219" s="186" t="s">
        <v>139</v>
      </c>
      <c r="E219" s="187" t="s">
        <v>438</v>
      </c>
      <c r="F219" s="188" t="s">
        <v>439</v>
      </c>
      <c r="G219" s="189" t="s">
        <v>370</v>
      </c>
      <c r="H219" s="190">
        <v>1</v>
      </c>
      <c r="I219" s="191"/>
      <c r="J219" s="192">
        <f>ROUND(I219*H219,2)</f>
        <v>0</v>
      </c>
      <c r="K219" s="193"/>
      <c r="L219" s="37"/>
      <c r="M219" s="194" t="s">
        <v>19</v>
      </c>
      <c r="N219" s="195" t="s">
        <v>45</v>
      </c>
      <c r="O219" s="62"/>
      <c r="P219" s="196">
        <f>O219*H219</f>
        <v>0</v>
      </c>
      <c r="Q219" s="196">
        <v>2.3199999999999998E-2</v>
      </c>
      <c r="R219" s="196">
        <f>Q219*H219</f>
        <v>2.3199999999999998E-2</v>
      </c>
      <c r="S219" s="196">
        <v>0</v>
      </c>
      <c r="T219" s="197">
        <f>S219*H219</f>
        <v>0</v>
      </c>
      <c r="U219" s="32"/>
      <c r="V219" s="32"/>
      <c r="W219" s="32"/>
      <c r="X219" s="32"/>
      <c r="Y219" s="32"/>
      <c r="Z219" s="32"/>
      <c r="AA219" s="32"/>
      <c r="AB219" s="32"/>
      <c r="AC219" s="32"/>
      <c r="AD219" s="32"/>
      <c r="AE219" s="32"/>
      <c r="AR219" s="198" t="s">
        <v>211</v>
      </c>
      <c r="AT219" s="198" t="s">
        <v>139</v>
      </c>
      <c r="AU219" s="198" t="s">
        <v>144</v>
      </c>
      <c r="AY219" s="15" t="s">
        <v>136</v>
      </c>
      <c r="BE219" s="199">
        <f>IF(N219="základní",J219,0)</f>
        <v>0</v>
      </c>
      <c r="BF219" s="199">
        <f>IF(N219="snížená",J219,0)</f>
        <v>0</v>
      </c>
      <c r="BG219" s="199">
        <f>IF(N219="zákl. přenesená",J219,0)</f>
        <v>0</v>
      </c>
      <c r="BH219" s="199">
        <f>IF(N219="sníž. přenesená",J219,0)</f>
        <v>0</v>
      </c>
      <c r="BI219" s="199">
        <f>IF(N219="nulová",J219,0)</f>
        <v>0</v>
      </c>
      <c r="BJ219" s="15" t="s">
        <v>144</v>
      </c>
      <c r="BK219" s="199">
        <f>ROUND(I219*H219,2)</f>
        <v>0</v>
      </c>
      <c r="BL219" s="15" t="s">
        <v>211</v>
      </c>
      <c r="BM219" s="198" t="s">
        <v>1079</v>
      </c>
    </row>
    <row r="220" spans="1:65" s="2" customFormat="1" ht="39">
      <c r="A220" s="32"/>
      <c r="B220" s="33"/>
      <c r="C220" s="34"/>
      <c r="D220" s="200" t="s">
        <v>154</v>
      </c>
      <c r="E220" s="34"/>
      <c r="F220" s="201" t="s">
        <v>441</v>
      </c>
      <c r="G220" s="34"/>
      <c r="H220" s="34"/>
      <c r="I220" s="106"/>
      <c r="J220" s="34"/>
      <c r="K220" s="34"/>
      <c r="L220" s="37"/>
      <c r="M220" s="202"/>
      <c r="N220" s="203"/>
      <c r="O220" s="62"/>
      <c r="P220" s="62"/>
      <c r="Q220" s="62"/>
      <c r="R220" s="62"/>
      <c r="S220" s="62"/>
      <c r="T220" s="63"/>
      <c r="U220" s="32"/>
      <c r="V220" s="32"/>
      <c r="W220" s="32"/>
      <c r="X220" s="32"/>
      <c r="Y220" s="32"/>
      <c r="Z220" s="32"/>
      <c r="AA220" s="32"/>
      <c r="AB220" s="32"/>
      <c r="AC220" s="32"/>
      <c r="AD220" s="32"/>
      <c r="AE220" s="32"/>
      <c r="AT220" s="15" t="s">
        <v>154</v>
      </c>
      <c r="AU220" s="15" t="s">
        <v>144</v>
      </c>
    </row>
    <row r="221" spans="1:65" s="2" customFormat="1" ht="16.5" customHeight="1">
      <c r="A221" s="32"/>
      <c r="B221" s="33"/>
      <c r="C221" s="186" t="s">
        <v>446</v>
      </c>
      <c r="D221" s="186" t="s">
        <v>139</v>
      </c>
      <c r="E221" s="187" t="s">
        <v>443</v>
      </c>
      <c r="F221" s="188" t="s">
        <v>444</v>
      </c>
      <c r="G221" s="189" t="s">
        <v>370</v>
      </c>
      <c r="H221" s="190">
        <v>1</v>
      </c>
      <c r="I221" s="191"/>
      <c r="J221" s="192">
        <f>ROUND(I221*H221,2)</f>
        <v>0</v>
      </c>
      <c r="K221" s="193"/>
      <c r="L221" s="37"/>
      <c r="M221" s="194" t="s">
        <v>19</v>
      </c>
      <c r="N221" s="195" t="s">
        <v>45</v>
      </c>
      <c r="O221" s="62"/>
      <c r="P221" s="196">
        <f>O221*H221</f>
        <v>0</v>
      </c>
      <c r="Q221" s="196">
        <v>0</v>
      </c>
      <c r="R221" s="196">
        <f>Q221*H221</f>
        <v>0</v>
      </c>
      <c r="S221" s="196">
        <v>1.9460000000000002E-2</v>
      </c>
      <c r="T221" s="197">
        <f>S221*H221</f>
        <v>1.9460000000000002E-2</v>
      </c>
      <c r="U221" s="32"/>
      <c r="V221" s="32"/>
      <c r="W221" s="32"/>
      <c r="X221" s="32"/>
      <c r="Y221" s="32"/>
      <c r="Z221" s="32"/>
      <c r="AA221" s="32"/>
      <c r="AB221" s="32"/>
      <c r="AC221" s="32"/>
      <c r="AD221" s="32"/>
      <c r="AE221" s="32"/>
      <c r="AR221" s="198" t="s">
        <v>211</v>
      </c>
      <c r="AT221" s="198" t="s">
        <v>139</v>
      </c>
      <c r="AU221" s="198" t="s">
        <v>144</v>
      </c>
      <c r="AY221" s="15" t="s">
        <v>136</v>
      </c>
      <c r="BE221" s="199">
        <f>IF(N221="základní",J221,0)</f>
        <v>0</v>
      </c>
      <c r="BF221" s="199">
        <f>IF(N221="snížená",J221,0)</f>
        <v>0</v>
      </c>
      <c r="BG221" s="199">
        <f>IF(N221="zákl. přenesená",J221,0)</f>
        <v>0</v>
      </c>
      <c r="BH221" s="199">
        <f>IF(N221="sníž. přenesená",J221,0)</f>
        <v>0</v>
      </c>
      <c r="BI221" s="199">
        <f>IF(N221="nulová",J221,0)</f>
        <v>0</v>
      </c>
      <c r="BJ221" s="15" t="s">
        <v>144</v>
      </c>
      <c r="BK221" s="199">
        <f>ROUND(I221*H221,2)</f>
        <v>0</v>
      </c>
      <c r="BL221" s="15" t="s">
        <v>211</v>
      </c>
      <c r="BM221" s="198" t="s">
        <v>1080</v>
      </c>
    </row>
    <row r="222" spans="1:65" s="2" customFormat="1" ht="36" customHeight="1">
      <c r="A222" s="32"/>
      <c r="B222" s="33"/>
      <c r="C222" s="186" t="s">
        <v>451</v>
      </c>
      <c r="D222" s="186" t="s">
        <v>139</v>
      </c>
      <c r="E222" s="187" t="s">
        <v>447</v>
      </c>
      <c r="F222" s="188" t="s">
        <v>448</v>
      </c>
      <c r="G222" s="189" t="s">
        <v>370</v>
      </c>
      <c r="H222" s="190">
        <v>1</v>
      </c>
      <c r="I222" s="191"/>
      <c r="J222" s="192">
        <f>ROUND(I222*H222,2)</f>
        <v>0</v>
      </c>
      <c r="K222" s="193"/>
      <c r="L222" s="37"/>
      <c r="M222" s="194" t="s">
        <v>19</v>
      </c>
      <c r="N222" s="195" t="s">
        <v>45</v>
      </c>
      <c r="O222" s="62"/>
      <c r="P222" s="196">
        <f>O222*H222</f>
        <v>0</v>
      </c>
      <c r="Q222" s="196">
        <v>1.528E-2</v>
      </c>
      <c r="R222" s="196">
        <f>Q222*H222</f>
        <v>1.528E-2</v>
      </c>
      <c r="S222" s="196">
        <v>0</v>
      </c>
      <c r="T222" s="197">
        <f>S222*H222</f>
        <v>0</v>
      </c>
      <c r="U222" s="32"/>
      <c r="V222" s="32"/>
      <c r="W222" s="32"/>
      <c r="X222" s="32"/>
      <c r="Y222" s="32"/>
      <c r="Z222" s="32"/>
      <c r="AA222" s="32"/>
      <c r="AB222" s="32"/>
      <c r="AC222" s="32"/>
      <c r="AD222" s="32"/>
      <c r="AE222" s="32"/>
      <c r="AR222" s="198" t="s">
        <v>211</v>
      </c>
      <c r="AT222" s="198" t="s">
        <v>139</v>
      </c>
      <c r="AU222" s="198" t="s">
        <v>144</v>
      </c>
      <c r="AY222" s="15" t="s">
        <v>136</v>
      </c>
      <c r="BE222" s="199">
        <f>IF(N222="základní",J222,0)</f>
        <v>0</v>
      </c>
      <c r="BF222" s="199">
        <f>IF(N222="snížená",J222,0)</f>
        <v>0</v>
      </c>
      <c r="BG222" s="199">
        <f>IF(N222="zákl. přenesená",J222,0)</f>
        <v>0</v>
      </c>
      <c r="BH222" s="199">
        <f>IF(N222="sníž. přenesená",J222,0)</f>
        <v>0</v>
      </c>
      <c r="BI222" s="199">
        <f>IF(N222="nulová",J222,0)</f>
        <v>0</v>
      </c>
      <c r="BJ222" s="15" t="s">
        <v>144</v>
      </c>
      <c r="BK222" s="199">
        <f>ROUND(I222*H222,2)</f>
        <v>0</v>
      </c>
      <c r="BL222" s="15" t="s">
        <v>211</v>
      </c>
      <c r="BM222" s="198" t="s">
        <v>1081</v>
      </c>
    </row>
    <row r="223" spans="1:65" s="2" customFormat="1" ht="78">
      <c r="A223" s="32"/>
      <c r="B223" s="33"/>
      <c r="C223" s="34"/>
      <c r="D223" s="200" t="s">
        <v>154</v>
      </c>
      <c r="E223" s="34"/>
      <c r="F223" s="201" t="s">
        <v>450</v>
      </c>
      <c r="G223" s="34"/>
      <c r="H223" s="34"/>
      <c r="I223" s="106"/>
      <c r="J223" s="34"/>
      <c r="K223" s="34"/>
      <c r="L223" s="37"/>
      <c r="M223" s="202"/>
      <c r="N223" s="203"/>
      <c r="O223" s="62"/>
      <c r="P223" s="62"/>
      <c r="Q223" s="62"/>
      <c r="R223" s="62"/>
      <c r="S223" s="62"/>
      <c r="T223" s="63"/>
      <c r="U223" s="32"/>
      <c r="V223" s="32"/>
      <c r="W223" s="32"/>
      <c r="X223" s="32"/>
      <c r="Y223" s="32"/>
      <c r="Z223" s="32"/>
      <c r="AA223" s="32"/>
      <c r="AB223" s="32"/>
      <c r="AC223" s="32"/>
      <c r="AD223" s="32"/>
      <c r="AE223" s="32"/>
      <c r="AT223" s="15" t="s">
        <v>154</v>
      </c>
      <c r="AU223" s="15" t="s">
        <v>144</v>
      </c>
    </row>
    <row r="224" spans="1:65" s="2" customFormat="1" ht="16.5" customHeight="1">
      <c r="A224" s="32"/>
      <c r="B224" s="33"/>
      <c r="C224" s="186" t="s">
        <v>455</v>
      </c>
      <c r="D224" s="186" t="s">
        <v>139</v>
      </c>
      <c r="E224" s="187" t="s">
        <v>452</v>
      </c>
      <c r="F224" s="188" t="s">
        <v>453</v>
      </c>
      <c r="G224" s="189" t="s">
        <v>370</v>
      </c>
      <c r="H224" s="190">
        <v>1</v>
      </c>
      <c r="I224" s="191"/>
      <c r="J224" s="192">
        <f t="shared" ref="J224:J234" si="10">ROUND(I224*H224,2)</f>
        <v>0</v>
      </c>
      <c r="K224" s="193"/>
      <c r="L224" s="37"/>
      <c r="M224" s="194" t="s">
        <v>19</v>
      </c>
      <c r="N224" s="195" t="s">
        <v>45</v>
      </c>
      <c r="O224" s="62"/>
      <c r="P224" s="196">
        <f t="shared" ref="P224:P234" si="11">O224*H224</f>
        <v>0</v>
      </c>
      <c r="Q224" s="196">
        <v>0</v>
      </c>
      <c r="R224" s="196">
        <f t="shared" ref="R224:R234" si="12">Q224*H224</f>
        <v>0</v>
      </c>
      <c r="S224" s="196">
        <v>3.2899999999999999E-2</v>
      </c>
      <c r="T224" s="197">
        <f t="shared" ref="T224:T234" si="13">S224*H224</f>
        <v>3.2899999999999999E-2</v>
      </c>
      <c r="U224" s="32"/>
      <c r="V224" s="32"/>
      <c r="W224" s="32"/>
      <c r="X224" s="32"/>
      <c r="Y224" s="32"/>
      <c r="Z224" s="32"/>
      <c r="AA224" s="32"/>
      <c r="AB224" s="32"/>
      <c r="AC224" s="32"/>
      <c r="AD224" s="32"/>
      <c r="AE224" s="32"/>
      <c r="AR224" s="198" t="s">
        <v>211</v>
      </c>
      <c r="AT224" s="198" t="s">
        <v>139</v>
      </c>
      <c r="AU224" s="198" t="s">
        <v>144</v>
      </c>
      <c r="AY224" s="15" t="s">
        <v>136</v>
      </c>
      <c r="BE224" s="199">
        <f t="shared" ref="BE224:BE234" si="14">IF(N224="základní",J224,0)</f>
        <v>0</v>
      </c>
      <c r="BF224" s="199">
        <f t="shared" ref="BF224:BF234" si="15">IF(N224="snížená",J224,0)</f>
        <v>0</v>
      </c>
      <c r="BG224" s="199">
        <f t="shared" ref="BG224:BG234" si="16">IF(N224="zákl. přenesená",J224,0)</f>
        <v>0</v>
      </c>
      <c r="BH224" s="199">
        <f t="shared" ref="BH224:BH234" si="17">IF(N224="sníž. přenesená",J224,0)</f>
        <v>0</v>
      </c>
      <c r="BI224" s="199">
        <f t="shared" ref="BI224:BI234" si="18">IF(N224="nulová",J224,0)</f>
        <v>0</v>
      </c>
      <c r="BJ224" s="15" t="s">
        <v>144</v>
      </c>
      <c r="BK224" s="199">
        <f t="shared" ref="BK224:BK234" si="19">ROUND(I224*H224,2)</f>
        <v>0</v>
      </c>
      <c r="BL224" s="15" t="s">
        <v>211</v>
      </c>
      <c r="BM224" s="198" t="s">
        <v>1082</v>
      </c>
    </row>
    <row r="225" spans="1:65" s="2" customFormat="1" ht="16.5" customHeight="1">
      <c r="A225" s="32"/>
      <c r="B225" s="33"/>
      <c r="C225" s="186" t="s">
        <v>459</v>
      </c>
      <c r="D225" s="186" t="s">
        <v>139</v>
      </c>
      <c r="E225" s="187" t="s">
        <v>456</v>
      </c>
      <c r="F225" s="188" t="s">
        <v>457</v>
      </c>
      <c r="G225" s="189" t="s">
        <v>370</v>
      </c>
      <c r="H225" s="190">
        <v>2</v>
      </c>
      <c r="I225" s="191"/>
      <c r="J225" s="192">
        <f t="shared" si="10"/>
        <v>0</v>
      </c>
      <c r="K225" s="193"/>
      <c r="L225" s="37"/>
      <c r="M225" s="194" t="s">
        <v>19</v>
      </c>
      <c r="N225" s="195" t="s">
        <v>45</v>
      </c>
      <c r="O225" s="62"/>
      <c r="P225" s="196">
        <f t="shared" si="11"/>
        <v>0</v>
      </c>
      <c r="Q225" s="196">
        <v>1.6000000000000001E-3</v>
      </c>
      <c r="R225" s="196">
        <f t="shared" si="12"/>
        <v>3.2000000000000002E-3</v>
      </c>
      <c r="S225" s="196">
        <v>0</v>
      </c>
      <c r="T225" s="197">
        <f t="shared" si="13"/>
        <v>0</v>
      </c>
      <c r="U225" s="32"/>
      <c r="V225" s="32"/>
      <c r="W225" s="32"/>
      <c r="X225" s="32"/>
      <c r="Y225" s="32"/>
      <c r="Z225" s="32"/>
      <c r="AA225" s="32"/>
      <c r="AB225" s="32"/>
      <c r="AC225" s="32"/>
      <c r="AD225" s="32"/>
      <c r="AE225" s="32"/>
      <c r="AR225" s="198" t="s">
        <v>211</v>
      </c>
      <c r="AT225" s="198" t="s">
        <v>139</v>
      </c>
      <c r="AU225" s="198" t="s">
        <v>144</v>
      </c>
      <c r="AY225" s="15" t="s">
        <v>136</v>
      </c>
      <c r="BE225" s="199">
        <f t="shared" si="14"/>
        <v>0</v>
      </c>
      <c r="BF225" s="199">
        <f t="shared" si="15"/>
        <v>0</v>
      </c>
      <c r="BG225" s="199">
        <f t="shared" si="16"/>
        <v>0</v>
      </c>
      <c r="BH225" s="199">
        <f t="shared" si="17"/>
        <v>0</v>
      </c>
      <c r="BI225" s="199">
        <f t="shared" si="18"/>
        <v>0</v>
      </c>
      <c r="BJ225" s="15" t="s">
        <v>144</v>
      </c>
      <c r="BK225" s="199">
        <f t="shared" si="19"/>
        <v>0</v>
      </c>
      <c r="BL225" s="15" t="s">
        <v>211</v>
      </c>
      <c r="BM225" s="198" t="s">
        <v>1083</v>
      </c>
    </row>
    <row r="226" spans="1:65" s="2" customFormat="1" ht="16.5" customHeight="1">
      <c r="A226" s="32"/>
      <c r="B226" s="33"/>
      <c r="C226" s="186" t="s">
        <v>463</v>
      </c>
      <c r="D226" s="186" t="s">
        <v>139</v>
      </c>
      <c r="E226" s="187" t="s">
        <v>460</v>
      </c>
      <c r="F226" s="188" t="s">
        <v>461</v>
      </c>
      <c r="G226" s="189" t="s">
        <v>370</v>
      </c>
      <c r="H226" s="190">
        <v>2</v>
      </c>
      <c r="I226" s="191"/>
      <c r="J226" s="192">
        <f t="shared" si="10"/>
        <v>0</v>
      </c>
      <c r="K226" s="193"/>
      <c r="L226" s="37"/>
      <c r="M226" s="194" t="s">
        <v>19</v>
      </c>
      <c r="N226" s="195" t="s">
        <v>45</v>
      </c>
      <c r="O226" s="62"/>
      <c r="P226" s="196">
        <f t="shared" si="11"/>
        <v>0</v>
      </c>
      <c r="Q226" s="196">
        <v>1.6000000000000001E-3</v>
      </c>
      <c r="R226" s="196">
        <f t="shared" si="12"/>
        <v>3.2000000000000002E-3</v>
      </c>
      <c r="S226" s="196">
        <v>0</v>
      </c>
      <c r="T226" s="197">
        <f t="shared" si="13"/>
        <v>0</v>
      </c>
      <c r="U226" s="32"/>
      <c r="V226" s="32"/>
      <c r="W226" s="32"/>
      <c r="X226" s="32"/>
      <c r="Y226" s="32"/>
      <c r="Z226" s="32"/>
      <c r="AA226" s="32"/>
      <c r="AB226" s="32"/>
      <c r="AC226" s="32"/>
      <c r="AD226" s="32"/>
      <c r="AE226" s="32"/>
      <c r="AR226" s="198" t="s">
        <v>211</v>
      </c>
      <c r="AT226" s="198" t="s">
        <v>139</v>
      </c>
      <c r="AU226" s="198" t="s">
        <v>144</v>
      </c>
      <c r="AY226" s="15" t="s">
        <v>136</v>
      </c>
      <c r="BE226" s="199">
        <f t="shared" si="14"/>
        <v>0</v>
      </c>
      <c r="BF226" s="199">
        <f t="shared" si="15"/>
        <v>0</v>
      </c>
      <c r="BG226" s="199">
        <f t="shared" si="16"/>
        <v>0</v>
      </c>
      <c r="BH226" s="199">
        <f t="shared" si="17"/>
        <v>0</v>
      </c>
      <c r="BI226" s="199">
        <f t="shared" si="18"/>
        <v>0</v>
      </c>
      <c r="BJ226" s="15" t="s">
        <v>144</v>
      </c>
      <c r="BK226" s="199">
        <f t="shared" si="19"/>
        <v>0</v>
      </c>
      <c r="BL226" s="15" t="s">
        <v>211</v>
      </c>
      <c r="BM226" s="198" t="s">
        <v>1084</v>
      </c>
    </row>
    <row r="227" spans="1:65" s="2" customFormat="1" ht="16.5" customHeight="1">
      <c r="A227" s="32"/>
      <c r="B227" s="33"/>
      <c r="C227" s="186" t="s">
        <v>467</v>
      </c>
      <c r="D227" s="186" t="s">
        <v>139</v>
      </c>
      <c r="E227" s="187" t="s">
        <v>464</v>
      </c>
      <c r="F227" s="188" t="s">
        <v>465</v>
      </c>
      <c r="G227" s="189" t="s">
        <v>370</v>
      </c>
      <c r="H227" s="190">
        <v>2</v>
      </c>
      <c r="I227" s="191"/>
      <c r="J227" s="192">
        <f t="shared" si="10"/>
        <v>0</v>
      </c>
      <c r="K227" s="193"/>
      <c r="L227" s="37"/>
      <c r="M227" s="194" t="s">
        <v>19</v>
      </c>
      <c r="N227" s="195" t="s">
        <v>45</v>
      </c>
      <c r="O227" s="62"/>
      <c r="P227" s="196">
        <f t="shared" si="11"/>
        <v>0</v>
      </c>
      <c r="Q227" s="196">
        <v>1.6000000000000001E-3</v>
      </c>
      <c r="R227" s="196">
        <f t="shared" si="12"/>
        <v>3.2000000000000002E-3</v>
      </c>
      <c r="S227" s="196">
        <v>0</v>
      </c>
      <c r="T227" s="197">
        <f t="shared" si="13"/>
        <v>0</v>
      </c>
      <c r="U227" s="32"/>
      <c r="V227" s="32"/>
      <c r="W227" s="32"/>
      <c r="X227" s="32"/>
      <c r="Y227" s="32"/>
      <c r="Z227" s="32"/>
      <c r="AA227" s="32"/>
      <c r="AB227" s="32"/>
      <c r="AC227" s="32"/>
      <c r="AD227" s="32"/>
      <c r="AE227" s="32"/>
      <c r="AR227" s="198" t="s">
        <v>211</v>
      </c>
      <c r="AT227" s="198" t="s">
        <v>139</v>
      </c>
      <c r="AU227" s="198" t="s">
        <v>144</v>
      </c>
      <c r="AY227" s="15" t="s">
        <v>136</v>
      </c>
      <c r="BE227" s="199">
        <f t="shared" si="14"/>
        <v>0</v>
      </c>
      <c r="BF227" s="199">
        <f t="shared" si="15"/>
        <v>0</v>
      </c>
      <c r="BG227" s="199">
        <f t="shared" si="16"/>
        <v>0</v>
      </c>
      <c r="BH227" s="199">
        <f t="shared" si="17"/>
        <v>0</v>
      </c>
      <c r="BI227" s="199">
        <f t="shared" si="18"/>
        <v>0</v>
      </c>
      <c r="BJ227" s="15" t="s">
        <v>144</v>
      </c>
      <c r="BK227" s="199">
        <f t="shared" si="19"/>
        <v>0</v>
      </c>
      <c r="BL227" s="15" t="s">
        <v>211</v>
      </c>
      <c r="BM227" s="198" t="s">
        <v>1085</v>
      </c>
    </row>
    <row r="228" spans="1:65" s="2" customFormat="1" ht="24" customHeight="1">
      <c r="A228" s="32"/>
      <c r="B228" s="33"/>
      <c r="C228" s="186" t="s">
        <v>471</v>
      </c>
      <c r="D228" s="186" t="s">
        <v>139</v>
      </c>
      <c r="E228" s="187" t="s">
        <v>468</v>
      </c>
      <c r="F228" s="188" t="s">
        <v>1086</v>
      </c>
      <c r="G228" s="189" t="s">
        <v>370</v>
      </c>
      <c r="H228" s="190">
        <v>1</v>
      </c>
      <c r="I228" s="191"/>
      <c r="J228" s="192">
        <f t="shared" si="10"/>
        <v>0</v>
      </c>
      <c r="K228" s="193"/>
      <c r="L228" s="37"/>
      <c r="M228" s="194" t="s">
        <v>19</v>
      </c>
      <c r="N228" s="195" t="s">
        <v>45</v>
      </c>
      <c r="O228" s="62"/>
      <c r="P228" s="196">
        <f t="shared" si="11"/>
        <v>0</v>
      </c>
      <c r="Q228" s="196">
        <v>3.0000000000000001E-3</v>
      </c>
      <c r="R228" s="196">
        <f t="shared" si="12"/>
        <v>3.0000000000000001E-3</v>
      </c>
      <c r="S228" s="196">
        <v>0</v>
      </c>
      <c r="T228" s="197">
        <f t="shared" si="13"/>
        <v>0</v>
      </c>
      <c r="U228" s="32"/>
      <c r="V228" s="32"/>
      <c r="W228" s="32"/>
      <c r="X228" s="32"/>
      <c r="Y228" s="32"/>
      <c r="Z228" s="32"/>
      <c r="AA228" s="32"/>
      <c r="AB228" s="32"/>
      <c r="AC228" s="32"/>
      <c r="AD228" s="32"/>
      <c r="AE228" s="32"/>
      <c r="AR228" s="198" t="s">
        <v>211</v>
      </c>
      <c r="AT228" s="198" t="s">
        <v>139</v>
      </c>
      <c r="AU228" s="198" t="s">
        <v>144</v>
      </c>
      <c r="AY228" s="15" t="s">
        <v>136</v>
      </c>
      <c r="BE228" s="199">
        <f t="shared" si="14"/>
        <v>0</v>
      </c>
      <c r="BF228" s="199">
        <f t="shared" si="15"/>
        <v>0</v>
      </c>
      <c r="BG228" s="199">
        <f t="shared" si="16"/>
        <v>0</v>
      </c>
      <c r="BH228" s="199">
        <f t="shared" si="17"/>
        <v>0</v>
      </c>
      <c r="BI228" s="199">
        <f t="shared" si="18"/>
        <v>0</v>
      </c>
      <c r="BJ228" s="15" t="s">
        <v>144</v>
      </c>
      <c r="BK228" s="199">
        <f t="shared" si="19"/>
        <v>0</v>
      </c>
      <c r="BL228" s="15" t="s">
        <v>211</v>
      </c>
      <c r="BM228" s="198" t="s">
        <v>1087</v>
      </c>
    </row>
    <row r="229" spans="1:65" s="2" customFormat="1" ht="16.5" customHeight="1">
      <c r="A229" s="32"/>
      <c r="B229" s="33"/>
      <c r="C229" s="186" t="s">
        <v>475</v>
      </c>
      <c r="D229" s="186" t="s">
        <v>139</v>
      </c>
      <c r="E229" s="187" t="s">
        <v>472</v>
      </c>
      <c r="F229" s="188" t="s">
        <v>473</v>
      </c>
      <c r="G229" s="189" t="s">
        <v>162</v>
      </c>
      <c r="H229" s="190">
        <v>2</v>
      </c>
      <c r="I229" s="191"/>
      <c r="J229" s="192">
        <f t="shared" si="10"/>
        <v>0</v>
      </c>
      <c r="K229" s="193"/>
      <c r="L229" s="37"/>
      <c r="M229" s="194" t="s">
        <v>19</v>
      </c>
      <c r="N229" s="195" t="s">
        <v>45</v>
      </c>
      <c r="O229" s="62"/>
      <c r="P229" s="196">
        <f t="shared" si="11"/>
        <v>0</v>
      </c>
      <c r="Q229" s="196">
        <v>0</v>
      </c>
      <c r="R229" s="196">
        <f t="shared" si="12"/>
        <v>0</v>
      </c>
      <c r="S229" s="196">
        <v>4.8999999999999998E-4</v>
      </c>
      <c r="T229" s="197">
        <f t="shared" si="13"/>
        <v>9.7999999999999997E-4</v>
      </c>
      <c r="U229" s="32"/>
      <c r="V229" s="32"/>
      <c r="W229" s="32"/>
      <c r="X229" s="32"/>
      <c r="Y229" s="32"/>
      <c r="Z229" s="32"/>
      <c r="AA229" s="32"/>
      <c r="AB229" s="32"/>
      <c r="AC229" s="32"/>
      <c r="AD229" s="32"/>
      <c r="AE229" s="32"/>
      <c r="AR229" s="198" t="s">
        <v>211</v>
      </c>
      <c r="AT229" s="198" t="s">
        <v>139</v>
      </c>
      <c r="AU229" s="198" t="s">
        <v>144</v>
      </c>
      <c r="AY229" s="15" t="s">
        <v>136</v>
      </c>
      <c r="BE229" s="199">
        <f t="shared" si="14"/>
        <v>0</v>
      </c>
      <c r="BF229" s="199">
        <f t="shared" si="15"/>
        <v>0</v>
      </c>
      <c r="BG229" s="199">
        <f t="shared" si="16"/>
        <v>0</v>
      </c>
      <c r="BH229" s="199">
        <f t="shared" si="17"/>
        <v>0</v>
      </c>
      <c r="BI229" s="199">
        <f t="shared" si="18"/>
        <v>0</v>
      </c>
      <c r="BJ229" s="15" t="s">
        <v>144</v>
      </c>
      <c r="BK229" s="199">
        <f t="shared" si="19"/>
        <v>0</v>
      </c>
      <c r="BL229" s="15" t="s">
        <v>211</v>
      </c>
      <c r="BM229" s="198" t="s">
        <v>1088</v>
      </c>
    </row>
    <row r="230" spans="1:65" s="2" customFormat="1" ht="24" customHeight="1">
      <c r="A230" s="32"/>
      <c r="B230" s="33"/>
      <c r="C230" s="186" t="s">
        <v>479</v>
      </c>
      <c r="D230" s="186" t="s">
        <v>139</v>
      </c>
      <c r="E230" s="187" t="s">
        <v>476</v>
      </c>
      <c r="F230" s="188" t="s">
        <v>477</v>
      </c>
      <c r="G230" s="189" t="s">
        <v>370</v>
      </c>
      <c r="H230" s="190">
        <v>6</v>
      </c>
      <c r="I230" s="191"/>
      <c r="J230" s="192">
        <f t="shared" si="10"/>
        <v>0</v>
      </c>
      <c r="K230" s="193"/>
      <c r="L230" s="37"/>
      <c r="M230" s="194" t="s">
        <v>19</v>
      </c>
      <c r="N230" s="195" t="s">
        <v>45</v>
      </c>
      <c r="O230" s="62"/>
      <c r="P230" s="196">
        <f t="shared" si="11"/>
        <v>0</v>
      </c>
      <c r="Q230" s="196">
        <v>2.9999999999999997E-4</v>
      </c>
      <c r="R230" s="196">
        <f t="shared" si="12"/>
        <v>1.8E-3</v>
      </c>
      <c r="S230" s="196">
        <v>0</v>
      </c>
      <c r="T230" s="197">
        <f t="shared" si="13"/>
        <v>0</v>
      </c>
      <c r="U230" s="32"/>
      <c r="V230" s="32"/>
      <c r="W230" s="32"/>
      <c r="X230" s="32"/>
      <c r="Y230" s="32"/>
      <c r="Z230" s="32"/>
      <c r="AA230" s="32"/>
      <c r="AB230" s="32"/>
      <c r="AC230" s="32"/>
      <c r="AD230" s="32"/>
      <c r="AE230" s="32"/>
      <c r="AR230" s="198" t="s">
        <v>211</v>
      </c>
      <c r="AT230" s="198" t="s">
        <v>139</v>
      </c>
      <c r="AU230" s="198" t="s">
        <v>144</v>
      </c>
      <c r="AY230" s="15" t="s">
        <v>136</v>
      </c>
      <c r="BE230" s="199">
        <f t="shared" si="14"/>
        <v>0</v>
      </c>
      <c r="BF230" s="199">
        <f t="shared" si="15"/>
        <v>0</v>
      </c>
      <c r="BG230" s="199">
        <f t="shared" si="16"/>
        <v>0</v>
      </c>
      <c r="BH230" s="199">
        <f t="shared" si="17"/>
        <v>0</v>
      </c>
      <c r="BI230" s="199">
        <f t="shared" si="18"/>
        <v>0</v>
      </c>
      <c r="BJ230" s="15" t="s">
        <v>144</v>
      </c>
      <c r="BK230" s="199">
        <f t="shared" si="19"/>
        <v>0</v>
      </c>
      <c r="BL230" s="15" t="s">
        <v>211</v>
      </c>
      <c r="BM230" s="198" t="s">
        <v>1089</v>
      </c>
    </row>
    <row r="231" spans="1:65" s="2" customFormat="1" ht="24" customHeight="1">
      <c r="A231" s="32"/>
      <c r="B231" s="33"/>
      <c r="C231" s="186" t="s">
        <v>483</v>
      </c>
      <c r="D231" s="186" t="s">
        <v>139</v>
      </c>
      <c r="E231" s="187" t="s">
        <v>480</v>
      </c>
      <c r="F231" s="188" t="s">
        <v>481</v>
      </c>
      <c r="G231" s="189" t="s">
        <v>162</v>
      </c>
      <c r="H231" s="190">
        <v>1</v>
      </c>
      <c r="I231" s="191"/>
      <c r="J231" s="192">
        <f t="shared" si="10"/>
        <v>0</v>
      </c>
      <c r="K231" s="193"/>
      <c r="L231" s="37"/>
      <c r="M231" s="194" t="s">
        <v>19</v>
      </c>
      <c r="N231" s="195" t="s">
        <v>45</v>
      </c>
      <c r="O231" s="62"/>
      <c r="P231" s="196">
        <f t="shared" si="11"/>
        <v>0</v>
      </c>
      <c r="Q231" s="196">
        <v>1.09E-3</v>
      </c>
      <c r="R231" s="196">
        <f t="shared" si="12"/>
        <v>1.09E-3</v>
      </c>
      <c r="S231" s="196">
        <v>0</v>
      </c>
      <c r="T231" s="197">
        <f t="shared" si="13"/>
        <v>0</v>
      </c>
      <c r="U231" s="32"/>
      <c r="V231" s="32"/>
      <c r="W231" s="32"/>
      <c r="X231" s="32"/>
      <c r="Y231" s="32"/>
      <c r="Z231" s="32"/>
      <c r="AA231" s="32"/>
      <c r="AB231" s="32"/>
      <c r="AC231" s="32"/>
      <c r="AD231" s="32"/>
      <c r="AE231" s="32"/>
      <c r="AR231" s="198" t="s">
        <v>211</v>
      </c>
      <c r="AT231" s="198" t="s">
        <v>139</v>
      </c>
      <c r="AU231" s="198" t="s">
        <v>144</v>
      </c>
      <c r="AY231" s="15" t="s">
        <v>136</v>
      </c>
      <c r="BE231" s="199">
        <f t="shared" si="14"/>
        <v>0</v>
      </c>
      <c r="BF231" s="199">
        <f t="shared" si="15"/>
        <v>0</v>
      </c>
      <c r="BG231" s="199">
        <f t="shared" si="16"/>
        <v>0</v>
      </c>
      <c r="BH231" s="199">
        <f t="shared" si="17"/>
        <v>0</v>
      </c>
      <c r="BI231" s="199">
        <f t="shared" si="18"/>
        <v>0</v>
      </c>
      <c r="BJ231" s="15" t="s">
        <v>144</v>
      </c>
      <c r="BK231" s="199">
        <f t="shared" si="19"/>
        <v>0</v>
      </c>
      <c r="BL231" s="15" t="s">
        <v>211</v>
      </c>
      <c r="BM231" s="198" t="s">
        <v>1090</v>
      </c>
    </row>
    <row r="232" spans="1:65" s="2" customFormat="1" ht="16.5" customHeight="1">
      <c r="A232" s="32"/>
      <c r="B232" s="33"/>
      <c r="C232" s="186" t="s">
        <v>487</v>
      </c>
      <c r="D232" s="186" t="s">
        <v>139</v>
      </c>
      <c r="E232" s="187" t="s">
        <v>484</v>
      </c>
      <c r="F232" s="188" t="s">
        <v>485</v>
      </c>
      <c r="G232" s="189" t="s">
        <v>370</v>
      </c>
      <c r="H232" s="190">
        <v>1</v>
      </c>
      <c r="I232" s="191"/>
      <c r="J232" s="192">
        <f t="shared" si="10"/>
        <v>0</v>
      </c>
      <c r="K232" s="193"/>
      <c r="L232" s="37"/>
      <c r="M232" s="194" t="s">
        <v>19</v>
      </c>
      <c r="N232" s="195" t="s">
        <v>45</v>
      </c>
      <c r="O232" s="62"/>
      <c r="P232" s="196">
        <f t="shared" si="11"/>
        <v>0</v>
      </c>
      <c r="Q232" s="196">
        <v>0</v>
      </c>
      <c r="R232" s="196">
        <f t="shared" si="12"/>
        <v>0</v>
      </c>
      <c r="S232" s="196">
        <v>1.56E-3</v>
      </c>
      <c r="T232" s="197">
        <f t="shared" si="13"/>
        <v>1.56E-3</v>
      </c>
      <c r="U232" s="32"/>
      <c r="V232" s="32"/>
      <c r="W232" s="32"/>
      <c r="X232" s="32"/>
      <c r="Y232" s="32"/>
      <c r="Z232" s="32"/>
      <c r="AA232" s="32"/>
      <c r="AB232" s="32"/>
      <c r="AC232" s="32"/>
      <c r="AD232" s="32"/>
      <c r="AE232" s="32"/>
      <c r="AR232" s="198" t="s">
        <v>211</v>
      </c>
      <c r="AT232" s="198" t="s">
        <v>139</v>
      </c>
      <c r="AU232" s="198" t="s">
        <v>144</v>
      </c>
      <c r="AY232" s="15" t="s">
        <v>136</v>
      </c>
      <c r="BE232" s="199">
        <f t="shared" si="14"/>
        <v>0</v>
      </c>
      <c r="BF232" s="199">
        <f t="shared" si="15"/>
        <v>0</v>
      </c>
      <c r="BG232" s="199">
        <f t="shared" si="16"/>
        <v>0</v>
      </c>
      <c r="BH232" s="199">
        <f t="shared" si="17"/>
        <v>0</v>
      </c>
      <c r="BI232" s="199">
        <f t="shared" si="18"/>
        <v>0</v>
      </c>
      <c r="BJ232" s="15" t="s">
        <v>144</v>
      </c>
      <c r="BK232" s="199">
        <f t="shared" si="19"/>
        <v>0</v>
      </c>
      <c r="BL232" s="15" t="s">
        <v>211</v>
      </c>
      <c r="BM232" s="198" t="s">
        <v>1091</v>
      </c>
    </row>
    <row r="233" spans="1:65" s="2" customFormat="1" ht="16.5" customHeight="1">
      <c r="A233" s="32"/>
      <c r="B233" s="33"/>
      <c r="C233" s="186" t="s">
        <v>491</v>
      </c>
      <c r="D233" s="186" t="s">
        <v>139</v>
      </c>
      <c r="E233" s="187" t="s">
        <v>488</v>
      </c>
      <c r="F233" s="188" t="s">
        <v>489</v>
      </c>
      <c r="G233" s="189" t="s">
        <v>370</v>
      </c>
      <c r="H233" s="190">
        <v>1</v>
      </c>
      <c r="I233" s="191"/>
      <c r="J233" s="192">
        <f t="shared" si="10"/>
        <v>0</v>
      </c>
      <c r="K233" s="193"/>
      <c r="L233" s="37"/>
      <c r="M233" s="194" t="s">
        <v>19</v>
      </c>
      <c r="N233" s="195" t="s">
        <v>45</v>
      </c>
      <c r="O233" s="62"/>
      <c r="P233" s="196">
        <f t="shared" si="11"/>
        <v>0</v>
      </c>
      <c r="Q233" s="196">
        <v>0</v>
      </c>
      <c r="R233" s="196">
        <f t="shared" si="12"/>
        <v>0</v>
      </c>
      <c r="S233" s="196">
        <v>8.5999999999999998E-4</v>
      </c>
      <c r="T233" s="197">
        <f t="shared" si="13"/>
        <v>8.5999999999999998E-4</v>
      </c>
      <c r="U233" s="32"/>
      <c r="V233" s="32"/>
      <c r="W233" s="32"/>
      <c r="X233" s="32"/>
      <c r="Y233" s="32"/>
      <c r="Z233" s="32"/>
      <c r="AA233" s="32"/>
      <c r="AB233" s="32"/>
      <c r="AC233" s="32"/>
      <c r="AD233" s="32"/>
      <c r="AE233" s="32"/>
      <c r="AR233" s="198" t="s">
        <v>211</v>
      </c>
      <c r="AT233" s="198" t="s">
        <v>139</v>
      </c>
      <c r="AU233" s="198" t="s">
        <v>144</v>
      </c>
      <c r="AY233" s="15" t="s">
        <v>136</v>
      </c>
      <c r="BE233" s="199">
        <f t="shared" si="14"/>
        <v>0</v>
      </c>
      <c r="BF233" s="199">
        <f t="shared" si="15"/>
        <v>0</v>
      </c>
      <c r="BG233" s="199">
        <f t="shared" si="16"/>
        <v>0</v>
      </c>
      <c r="BH233" s="199">
        <f t="shared" si="17"/>
        <v>0</v>
      </c>
      <c r="BI233" s="199">
        <f t="shared" si="18"/>
        <v>0</v>
      </c>
      <c r="BJ233" s="15" t="s">
        <v>144</v>
      </c>
      <c r="BK233" s="199">
        <f t="shared" si="19"/>
        <v>0</v>
      </c>
      <c r="BL233" s="15" t="s">
        <v>211</v>
      </c>
      <c r="BM233" s="198" t="s">
        <v>1092</v>
      </c>
    </row>
    <row r="234" spans="1:65" s="2" customFormat="1" ht="24" customHeight="1">
      <c r="A234" s="32"/>
      <c r="B234" s="33"/>
      <c r="C234" s="186" t="s">
        <v>496</v>
      </c>
      <c r="D234" s="186" t="s">
        <v>139</v>
      </c>
      <c r="E234" s="187" t="s">
        <v>492</v>
      </c>
      <c r="F234" s="188" t="s">
        <v>493</v>
      </c>
      <c r="G234" s="189" t="s">
        <v>370</v>
      </c>
      <c r="H234" s="190">
        <v>1</v>
      </c>
      <c r="I234" s="191"/>
      <c r="J234" s="192">
        <f t="shared" si="10"/>
        <v>0</v>
      </c>
      <c r="K234" s="193"/>
      <c r="L234" s="37"/>
      <c r="M234" s="194" t="s">
        <v>19</v>
      </c>
      <c r="N234" s="195" t="s">
        <v>45</v>
      </c>
      <c r="O234" s="62"/>
      <c r="P234" s="196">
        <f t="shared" si="11"/>
        <v>0</v>
      </c>
      <c r="Q234" s="196">
        <v>1.8E-3</v>
      </c>
      <c r="R234" s="196">
        <f t="shared" si="12"/>
        <v>1.8E-3</v>
      </c>
      <c r="S234" s="196">
        <v>0</v>
      </c>
      <c r="T234" s="197">
        <f t="shared" si="13"/>
        <v>0</v>
      </c>
      <c r="U234" s="32"/>
      <c r="V234" s="32"/>
      <c r="W234" s="32"/>
      <c r="X234" s="32"/>
      <c r="Y234" s="32"/>
      <c r="Z234" s="32"/>
      <c r="AA234" s="32"/>
      <c r="AB234" s="32"/>
      <c r="AC234" s="32"/>
      <c r="AD234" s="32"/>
      <c r="AE234" s="32"/>
      <c r="AR234" s="198" t="s">
        <v>211</v>
      </c>
      <c r="AT234" s="198" t="s">
        <v>139</v>
      </c>
      <c r="AU234" s="198" t="s">
        <v>144</v>
      </c>
      <c r="AY234" s="15" t="s">
        <v>136</v>
      </c>
      <c r="BE234" s="199">
        <f t="shared" si="14"/>
        <v>0</v>
      </c>
      <c r="BF234" s="199">
        <f t="shared" si="15"/>
        <v>0</v>
      </c>
      <c r="BG234" s="199">
        <f t="shared" si="16"/>
        <v>0</v>
      </c>
      <c r="BH234" s="199">
        <f t="shared" si="17"/>
        <v>0</v>
      </c>
      <c r="BI234" s="199">
        <f t="shared" si="18"/>
        <v>0</v>
      </c>
      <c r="BJ234" s="15" t="s">
        <v>144</v>
      </c>
      <c r="BK234" s="199">
        <f t="shared" si="19"/>
        <v>0</v>
      </c>
      <c r="BL234" s="15" t="s">
        <v>211</v>
      </c>
      <c r="BM234" s="198" t="s">
        <v>1093</v>
      </c>
    </row>
    <row r="235" spans="1:65" s="2" customFormat="1" ht="29.25">
      <c r="A235" s="32"/>
      <c r="B235" s="33"/>
      <c r="C235" s="34"/>
      <c r="D235" s="200" t="s">
        <v>154</v>
      </c>
      <c r="E235" s="34"/>
      <c r="F235" s="201" t="s">
        <v>495</v>
      </c>
      <c r="G235" s="34"/>
      <c r="H235" s="34"/>
      <c r="I235" s="106"/>
      <c r="J235" s="34"/>
      <c r="K235" s="34"/>
      <c r="L235" s="37"/>
      <c r="M235" s="202"/>
      <c r="N235" s="203"/>
      <c r="O235" s="62"/>
      <c r="P235" s="62"/>
      <c r="Q235" s="62"/>
      <c r="R235" s="62"/>
      <c r="S235" s="62"/>
      <c r="T235" s="63"/>
      <c r="U235" s="32"/>
      <c r="V235" s="32"/>
      <c r="W235" s="32"/>
      <c r="X235" s="32"/>
      <c r="Y235" s="32"/>
      <c r="Z235" s="32"/>
      <c r="AA235" s="32"/>
      <c r="AB235" s="32"/>
      <c r="AC235" s="32"/>
      <c r="AD235" s="32"/>
      <c r="AE235" s="32"/>
      <c r="AT235" s="15" t="s">
        <v>154</v>
      </c>
      <c r="AU235" s="15" t="s">
        <v>144</v>
      </c>
    </row>
    <row r="236" spans="1:65" s="2" customFormat="1" ht="24" customHeight="1">
      <c r="A236" s="32"/>
      <c r="B236" s="33"/>
      <c r="C236" s="204" t="s">
        <v>501</v>
      </c>
      <c r="D236" s="204" t="s">
        <v>179</v>
      </c>
      <c r="E236" s="205" t="s">
        <v>502</v>
      </c>
      <c r="F236" s="206" t="s">
        <v>503</v>
      </c>
      <c r="G236" s="207" t="s">
        <v>162</v>
      </c>
      <c r="H236" s="208">
        <v>1</v>
      </c>
      <c r="I236" s="209"/>
      <c r="J236" s="210">
        <f>ROUND(I236*H236,2)</f>
        <v>0</v>
      </c>
      <c r="K236" s="211"/>
      <c r="L236" s="212"/>
      <c r="M236" s="213" t="s">
        <v>19</v>
      </c>
      <c r="N236" s="214" t="s">
        <v>45</v>
      </c>
      <c r="O236" s="62"/>
      <c r="P236" s="196">
        <f>O236*H236</f>
        <v>0</v>
      </c>
      <c r="Q236" s="196">
        <v>1.8E-3</v>
      </c>
      <c r="R236" s="196">
        <f>Q236*H236</f>
        <v>1.8E-3</v>
      </c>
      <c r="S236" s="196">
        <v>0</v>
      </c>
      <c r="T236" s="197">
        <f>S236*H236</f>
        <v>0</v>
      </c>
      <c r="U236" s="32"/>
      <c r="V236" s="32"/>
      <c r="W236" s="32"/>
      <c r="X236" s="32"/>
      <c r="Y236" s="32"/>
      <c r="Z236" s="32"/>
      <c r="AA236" s="32"/>
      <c r="AB236" s="32"/>
      <c r="AC236" s="32"/>
      <c r="AD236" s="32"/>
      <c r="AE236" s="32"/>
      <c r="AR236" s="198" t="s">
        <v>293</v>
      </c>
      <c r="AT236" s="198" t="s">
        <v>179</v>
      </c>
      <c r="AU236" s="198" t="s">
        <v>144</v>
      </c>
      <c r="AY236" s="15" t="s">
        <v>136</v>
      </c>
      <c r="BE236" s="199">
        <f>IF(N236="základní",J236,0)</f>
        <v>0</v>
      </c>
      <c r="BF236" s="199">
        <f>IF(N236="snížená",J236,0)</f>
        <v>0</v>
      </c>
      <c r="BG236" s="199">
        <f>IF(N236="zákl. přenesená",J236,0)</f>
        <v>0</v>
      </c>
      <c r="BH236" s="199">
        <f>IF(N236="sníž. přenesená",J236,0)</f>
        <v>0</v>
      </c>
      <c r="BI236" s="199">
        <f>IF(N236="nulová",J236,0)</f>
        <v>0</v>
      </c>
      <c r="BJ236" s="15" t="s">
        <v>144</v>
      </c>
      <c r="BK236" s="199">
        <f>ROUND(I236*H236,2)</f>
        <v>0</v>
      </c>
      <c r="BL236" s="15" t="s">
        <v>211</v>
      </c>
      <c r="BM236" s="198" t="s">
        <v>1094</v>
      </c>
    </row>
    <row r="237" spans="1:65" s="2" customFormat="1" ht="24" customHeight="1">
      <c r="A237" s="32"/>
      <c r="B237" s="33"/>
      <c r="C237" s="186" t="s">
        <v>505</v>
      </c>
      <c r="D237" s="186" t="s">
        <v>139</v>
      </c>
      <c r="E237" s="187" t="s">
        <v>497</v>
      </c>
      <c r="F237" s="188" t="s">
        <v>498</v>
      </c>
      <c r="G237" s="189" t="s">
        <v>162</v>
      </c>
      <c r="H237" s="190">
        <v>1</v>
      </c>
      <c r="I237" s="191"/>
      <c r="J237" s="192">
        <f>ROUND(I237*H237,2)</f>
        <v>0</v>
      </c>
      <c r="K237" s="193"/>
      <c r="L237" s="37"/>
      <c r="M237" s="194" t="s">
        <v>19</v>
      </c>
      <c r="N237" s="195" t="s">
        <v>45</v>
      </c>
      <c r="O237" s="62"/>
      <c r="P237" s="196">
        <f>O237*H237</f>
        <v>0</v>
      </c>
      <c r="Q237" s="196">
        <v>4.0000000000000003E-5</v>
      </c>
      <c r="R237" s="196">
        <f>Q237*H237</f>
        <v>4.0000000000000003E-5</v>
      </c>
      <c r="S237" s="196">
        <v>0</v>
      </c>
      <c r="T237" s="197">
        <f>S237*H237</f>
        <v>0</v>
      </c>
      <c r="U237" s="32"/>
      <c r="V237" s="32"/>
      <c r="W237" s="32"/>
      <c r="X237" s="32"/>
      <c r="Y237" s="32"/>
      <c r="Z237" s="32"/>
      <c r="AA237" s="32"/>
      <c r="AB237" s="32"/>
      <c r="AC237" s="32"/>
      <c r="AD237" s="32"/>
      <c r="AE237" s="32"/>
      <c r="AR237" s="198" t="s">
        <v>211</v>
      </c>
      <c r="AT237" s="198" t="s">
        <v>139</v>
      </c>
      <c r="AU237" s="198" t="s">
        <v>144</v>
      </c>
      <c r="AY237" s="15" t="s">
        <v>136</v>
      </c>
      <c r="BE237" s="199">
        <f>IF(N237="základní",J237,0)</f>
        <v>0</v>
      </c>
      <c r="BF237" s="199">
        <f>IF(N237="snížená",J237,0)</f>
        <v>0</v>
      </c>
      <c r="BG237" s="199">
        <f>IF(N237="zákl. přenesená",J237,0)</f>
        <v>0</v>
      </c>
      <c r="BH237" s="199">
        <f>IF(N237="sníž. přenesená",J237,0)</f>
        <v>0</v>
      </c>
      <c r="BI237" s="199">
        <f>IF(N237="nulová",J237,0)</f>
        <v>0</v>
      </c>
      <c r="BJ237" s="15" t="s">
        <v>144</v>
      </c>
      <c r="BK237" s="199">
        <f>ROUND(I237*H237,2)</f>
        <v>0</v>
      </c>
      <c r="BL237" s="15" t="s">
        <v>211</v>
      </c>
      <c r="BM237" s="198" t="s">
        <v>1095</v>
      </c>
    </row>
    <row r="238" spans="1:65" s="2" customFormat="1" ht="29.25">
      <c r="A238" s="32"/>
      <c r="B238" s="33"/>
      <c r="C238" s="34"/>
      <c r="D238" s="200" t="s">
        <v>154</v>
      </c>
      <c r="E238" s="34"/>
      <c r="F238" s="201" t="s">
        <v>500</v>
      </c>
      <c r="G238" s="34"/>
      <c r="H238" s="34"/>
      <c r="I238" s="106"/>
      <c r="J238" s="34"/>
      <c r="K238" s="34"/>
      <c r="L238" s="37"/>
      <c r="M238" s="202"/>
      <c r="N238" s="203"/>
      <c r="O238" s="62"/>
      <c r="P238" s="62"/>
      <c r="Q238" s="62"/>
      <c r="R238" s="62"/>
      <c r="S238" s="62"/>
      <c r="T238" s="63"/>
      <c r="U238" s="32"/>
      <c r="V238" s="32"/>
      <c r="W238" s="32"/>
      <c r="X238" s="32"/>
      <c r="Y238" s="32"/>
      <c r="Z238" s="32"/>
      <c r="AA238" s="32"/>
      <c r="AB238" s="32"/>
      <c r="AC238" s="32"/>
      <c r="AD238" s="32"/>
      <c r="AE238" s="32"/>
      <c r="AT238" s="15" t="s">
        <v>154</v>
      </c>
      <c r="AU238" s="15" t="s">
        <v>144</v>
      </c>
    </row>
    <row r="239" spans="1:65" s="2" customFormat="1" ht="24" customHeight="1">
      <c r="A239" s="32"/>
      <c r="B239" s="33"/>
      <c r="C239" s="186" t="s">
        <v>510</v>
      </c>
      <c r="D239" s="186" t="s">
        <v>139</v>
      </c>
      <c r="E239" s="187" t="s">
        <v>506</v>
      </c>
      <c r="F239" s="188" t="s">
        <v>507</v>
      </c>
      <c r="G239" s="189" t="s">
        <v>162</v>
      </c>
      <c r="H239" s="190">
        <v>1</v>
      </c>
      <c r="I239" s="191"/>
      <c r="J239" s="192">
        <f>ROUND(I239*H239,2)</f>
        <v>0</v>
      </c>
      <c r="K239" s="193"/>
      <c r="L239" s="37"/>
      <c r="M239" s="194" t="s">
        <v>19</v>
      </c>
      <c r="N239" s="195" t="s">
        <v>45</v>
      </c>
      <c r="O239" s="62"/>
      <c r="P239" s="196">
        <f>O239*H239</f>
        <v>0</v>
      </c>
      <c r="Q239" s="196">
        <v>1.2999999999999999E-4</v>
      </c>
      <c r="R239" s="196">
        <f>Q239*H239</f>
        <v>1.2999999999999999E-4</v>
      </c>
      <c r="S239" s="196">
        <v>0</v>
      </c>
      <c r="T239" s="197">
        <f>S239*H239</f>
        <v>0</v>
      </c>
      <c r="U239" s="32"/>
      <c r="V239" s="32"/>
      <c r="W239" s="32"/>
      <c r="X239" s="32"/>
      <c r="Y239" s="32"/>
      <c r="Z239" s="32"/>
      <c r="AA239" s="32"/>
      <c r="AB239" s="32"/>
      <c r="AC239" s="32"/>
      <c r="AD239" s="32"/>
      <c r="AE239" s="32"/>
      <c r="AR239" s="198" t="s">
        <v>211</v>
      </c>
      <c r="AT239" s="198" t="s">
        <v>139</v>
      </c>
      <c r="AU239" s="198" t="s">
        <v>144</v>
      </c>
      <c r="AY239" s="15" t="s">
        <v>136</v>
      </c>
      <c r="BE239" s="199">
        <f>IF(N239="základní",J239,0)</f>
        <v>0</v>
      </c>
      <c r="BF239" s="199">
        <f>IF(N239="snížená",J239,0)</f>
        <v>0</v>
      </c>
      <c r="BG239" s="199">
        <f>IF(N239="zákl. přenesená",J239,0)</f>
        <v>0</v>
      </c>
      <c r="BH239" s="199">
        <f>IF(N239="sníž. přenesená",J239,0)</f>
        <v>0</v>
      </c>
      <c r="BI239" s="199">
        <f>IF(N239="nulová",J239,0)</f>
        <v>0</v>
      </c>
      <c r="BJ239" s="15" t="s">
        <v>144</v>
      </c>
      <c r="BK239" s="199">
        <f>ROUND(I239*H239,2)</f>
        <v>0</v>
      </c>
      <c r="BL239" s="15" t="s">
        <v>211</v>
      </c>
      <c r="BM239" s="198" t="s">
        <v>1096</v>
      </c>
    </row>
    <row r="240" spans="1:65" s="2" customFormat="1" ht="29.25">
      <c r="A240" s="32"/>
      <c r="B240" s="33"/>
      <c r="C240" s="34"/>
      <c r="D240" s="200" t="s">
        <v>154</v>
      </c>
      <c r="E240" s="34"/>
      <c r="F240" s="201" t="s">
        <v>509</v>
      </c>
      <c r="G240" s="34"/>
      <c r="H240" s="34"/>
      <c r="I240" s="106"/>
      <c r="J240" s="34"/>
      <c r="K240" s="34"/>
      <c r="L240" s="37"/>
      <c r="M240" s="202"/>
      <c r="N240" s="203"/>
      <c r="O240" s="62"/>
      <c r="P240" s="62"/>
      <c r="Q240" s="62"/>
      <c r="R240" s="62"/>
      <c r="S240" s="62"/>
      <c r="T240" s="63"/>
      <c r="U240" s="32"/>
      <c r="V240" s="32"/>
      <c r="W240" s="32"/>
      <c r="X240" s="32"/>
      <c r="Y240" s="32"/>
      <c r="Z240" s="32"/>
      <c r="AA240" s="32"/>
      <c r="AB240" s="32"/>
      <c r="AC240" s="32"/>
      <c r="AD240" s="32"/>
      <c r="AE240" s="32"/>
      <c r="AT240" s="15" t="s">
        <v>154</v>
      </c>
      <c r="AU240" s="15" t="s">
        <v>144</v>
      </c>
    </row>
    <row r="241" spans="1:65" s="2" customFormat="1" ht="24" customHeight="1">
      <c r="A241" s="32"/>
      <c r="B241" s="33"/>
      <c r="C241" s="204" t="s">
        <v>514</v>
      </c>
      <c r="D241" s="204" t="s">
        <v>179</v>
      </c>
      <c r="E241" s="205" t="s">
        <v>511</v>
      </c>
      <c r="F241" s="206" t="s">
        <v>512</v>
      </c>
      <c r="G241" s="207" t="s">
        <v>162</v>
      </c>
      <c r="H241" s="208">
        <v>1</v>
      </c>
      <c r="I241" s="209"/>
      <c r="J241" s="210">
        <f>ROUND(I241*H241,2)</f>
        <v>0</v>
      </c>
      <c r="K241" s="211"/>
      <c r="L241" s="212"/>
      <c r="M241" s="213" t="s">
        <v>19</v>
      </c>
      <c r="N241" s="214" t="s">
        <v>45</v>
      </c>
      <c r="O241" s="62"/>
      <c r="P241" s="196">
        <f>O241*H241</f>
        <v>0</v>
      </c>
      <c r="Q241" s="196">
        <v>5.3800000000000002E-3</v>
      </c>
      <c r="R241" s="196">
        <f>Q241*H241</f>
        <v>5.3800000000000002E-3</v>
      </c>
      <c r="S241" s="196">
        <v>0</v>
      </c>
      <c r="T241" s="197">
        <f>S241*H241</f>
        <v>0</v>
      </c>
      <c r="U241" s="32"/>
      <c r="V241" s="32"/>
      <c r="W241" s="32"/>
      <c r="X241" s="32"/>
      <c r="Y241" s="32"/>
      <c r="Z241" s="32"/>
      <c r="AA241" s="32"/>
      <c r="AB241" s="32"/>
      <c r="AC241" s="32"/>
      <c r="AD241" s="32"/>
      <c r="AE241" s="32"/>
      <c r="AR241" s="198" t="s">
        <v>293</v>
      </c>
      <c r="AT241" s="198" t="s">
        <v>179</v>
      </c>
      <c r="AU241" s="198" t="s">
        <v>144</v>
      </c>
      <c r="AY241" s="15" t="s">
        <v>136</v>
      </c>
      <c r="BE241" s="199">
        <f>IF(N241="základní",J241,0)</f>
        <v>0</v>
      </c>
      <c r="BF241" s="199">
        <f>IF(N241="snížená",J241,0)</f>
        <v>0</v>
      </c>
      <c r="BG241" s="199">
        <f>IF(N241="zákl. přenesená",J241,0)</f>
        <v>0</v>
      </c>
      <c r="BH241" s="199">
        <f>IF(N241="sníž. přenesená",J241,0)</f>
        <v>0</v>
      </c>
      <c r="BI241" s="199">
        <f>IF(N241="nulová",J241,0)</f>
        <v>0</v>
      </c>
      <c r="BJ241" s="15" t="s">
        <v>144</v>
      </c>
      <c r="BK241" s="199">
        <f>ROUND(I241*H241,2)</f>
        <v>0</v>
      </c>
      <c r="BL241" s="15" t="s">
        <v>211</v>
      </c>
      <c r="BM241" s="198" t="s">
        <v>1097</v>
      </c>
    </row>
    <row r="242" spans="1:65" s="2" customFormat="1" ht="24" customHeight="1">
      <c r="A242" s="32"/>
      <c r="B242" s="33"/>
      <c r="C242" s="186" t="s">
        <v>518</v>
      </c>
      <c r="D242" s="186" t="s">
        <v>139</v>
      </c>
      <c r="E242" s="187" t="s">
        <v>515</v>
      </c>
      <c r="F242" s="188" t="s">
        <v>516</v>
      </c>
      <c r="G242" s="189" t="s">
        <v>162</v>
      </c>
      <c r="H242" s="190">
        <v>3</v>
      </c>
      <c r="I242" s="191"/>
      <c r="J242" s="192">
        <f>ROUND(I242*H242,2)</f>
        <v>0</v>
      </c>
      <c r="K242" s="193"/>
      <c r="L242" s="37"/>
      <c r="M242" s="194" t="s">
        <v>19</v>
      </c>
      <c r="N242" s="195" t="s">
        <v>45</v>
      </c>
      <c r="O242" s="62"/>
      <c r="P242" s="196">
        <f>O242*H242</f>
        <v>0</v>
      </c>
      <c r="Q242" s="196">
        <v>0</v>
      </c>
      <c r="R242" s="196">
        <f>Q242*H242</f>
        <v>0</v>
      </c>
      <c r="S242" s="196">
        <v>8.4999999999999995E-4</v>
      </c>
      <c r="T242" s="197">
        <f>S242*H242</f>
        <v>2.5499999999999997E-3</v>
      </c>
      <c r="U242" s="32"/>
      <c r="V242" s="32"/>
      <c r="W242" s="32"/>
      <c r="X242" s="32"/>
      <c r="Y242" s="32"/>
      <c r="Z242" s="32"/>
      <c r="AA242" s="32"/>
      <c r="AB242" s="32"/>
      <c r="AC242" s="32"/>
      <c r="AD242" s="32"/>
      <c r="AE242" s="32"/>
      <c r="AR242" s="198" t="s">
        <v>211</v>
      </c>
      <c r="AT242" s="198" t="s">
        <v>139</v>
      </c>
      <c r="AU242" s="198" t="s">
        <v>144</v>
      </c>
      <c r="AY242" s="15" t="s">
        <v>136</v>
      </c>
      <c r="BE242" s="199">
        <f>IF(N242="základní",J242,0)</f>
        <v>0</v>
      </c>
      <c r="BF242" s="199">
        <f>IF(N242="snížená",J242,0)</f>
        <v>0</v>
      </c>
      <c r="BG242" s="199">
        <f>IF(N242="zákl. přenesená",J242,0)</f>
        <v>0</v>
      </c>
      <c r="BH242" s="199">
        <f>IF(N242="sníž. přenesená",J242,0)</f>
        <v>0</v>
      </c>
      <c r="BI242" s="199">
        <f>IF(N242="nulová",J242,0)</f>
        <v>0</v>
      </c>
      <c r="BJ242" s="15" t="s">
        <v>144</v>
      </c>
      <c r="BK242" s="199">
        <f>ROUND(I242*H242,2)</f>
        <v>0</v>
      </c>
      <c r="BL242" s="15" t="s">
        <v>211</v>
      </c>
      <c r="BM242" s="198" t="s">
        <v>1098</v>
      </c>
    </row>
    <row r="243" spans="1:65" s="2" customFormat="1" ht="24" customHeight="1">
      <c r="A243" s="32"/>
      <c r="B243" s="33"/>
      <c r="C243" s="186" t="s">
        <v>523</v>
      </c>
      <c r="D243" s="186" t="s">
        <v>139</v>
      </c>
      <c r="E243" s="187" t="s">
        <v>519</v>
      </c>
      <c r="F243" s="188" t="s">
        <v>520</v>
      </c>
      <c r="G243" s="189" t="s">
        <v>162</v>
      </c>
      <c r="H243" s="190">
        <v>3</v>
      </c>
      <c r="I243" s="191"/>
      <c r="J243" s="192">
        <f>ROUND(I243*H243,2)</f>
        <v>0</v>
      </c>
      <c r="K243" s="193"/>
      <c r="L243" s="37"/>
      <c r="M243" s="194" t="s">
        <v>19</v>
      </c>
      <c r="N243" s="195" t="s">
        <v>45</v>
      </c>
      <c r="O243" s="62"/>
      <c r="P243" s="196">
        <f>O243*H243</f>
        <v>0</v>
      </c>
      <c r="Q243" s="196">
        <v>3.6999999999999999E-4</v>
      </c>
      <c r="R243" s="196">
        <f>Q243*H243</f>
        <v>1.1099999999999999E-3</v>
      </c>
      <c r="S243" s="196">
        <v>0</v>
      </c>
      <c r="T243" s="197">
        <f>S243*H243</f>
        <v>0</v>
      </c>
      <c r="U243" s="32"/>
      <c r="V243" s="32"/>
      <c r="W243" s="32"/>
      <c r="X243" s="32"/>
      <c r="Y243" s="32"/>
      <c r="Z243" s="32"/>
      <c r="AA243" s="32"/>
      <c r="AB243" s="32"/>
      <c r="AC243" s="32"/>
      <c r="AD243" s="32"/>
      <c r="AE243" s="32"/>
      <c r="AR243" s="198" t="s">
        <v>211</v>
      </c>
      <c r="AT243" s="198" t="s">
        <v>139</v>
      </c>
      <c r="AU243" s="198" t="s">
        <v>144</v>
      </c>
      <c r="AY243" s="15" t="s">
        <v>136</v>
      </c>
      <c r="BE243" s="199">
        <f>IF(N243="základní",J243,0)</f>
        <v>0</v>
      </c>
      <c r="BF243" s="199">
        <f>IF(N243="snížená",J243,0)</f>
        <v>0</v>
      </c>
      <c r="BG243" s="199">
        <f>IF(N243="zákl. přenesená",J243,0)</f>
        <v>0</v>
      </c>
      <c r="BH243" s="199">
        <f>IF(N243="sníž. přenesená",J243,0)</f>
        <v>0</v>
      </c>
      <c r="BI243" s="199">
        <f>IF(N243="nulová",J243,0)</f>
        <v>0</v>
      </c>
      <c r="BJ243" s="15" t="s">
        <v>144</v>
      </c>
      <c r="BK243" s="199">
        <f>ROUND(I243*H243,2)</f>
        <v>0</v>
      </c>
      <c r="BL243" s="15" t="s">
        <v>211</v>
      </c>
      <c r="BM243" s="198" t="s">
        <v>1099</v>
      </c>
    </row>
    <row r="244" spans="1:65" s="2" customFormat="1" ht="97.5">
      <c r="A244" s="32"/>
      <c r="B244" s="33"/>
      <c r="C244" s="34"/>
      <c r="D244" s="200" t="s">
        <v>154</v>
      </c>
      <c r="E244" s="34"/>
      <c r="F244" s="201" t="s">
        <v>522</v>
      </c>
      <c r="G244" s="34"/>
      <c r="H244" s="34"/>
      <c r="I244" s="106"/>
      <c r="J244" s="34"/>
      <c r="K244" s="34"/>
      <c r="L244" s="37"/>
      <c r="M244" s="202"/>
      <c r="N244" s="203"/>
      <c r="O244" s="62"/>
      <c r="P244" s="62"/>
      <c r="Q244" s="62"/>
      <c r="R244" s="62"/>
      <c r="S244" s="62"/>
      <c r="T244" s="63"/>
      <c r="U244" s="32"/>
      <c r="V244" s="32"/>
      <c r="W244" s="32"/>
      <c r="X244" s="32"/>
      <c r="Y244" s="32"/>
      <c r="Z244" s="32"/>
      <c r="AA244" s="32"/>
      <c r="AB244" s="32"/>
      <c r="AC244" s="32"/>
      <c r="AD244" s="32"/>
      <c r="AE244" s="32"/>
      <c r="AT244" s="15" t="s">
        <v>154</v>
      </c>
      <c r="AU244" s="15" t="s">
        <v>144</v>
      </c>
    </row>
    <row r="245" spans="1:65" s="2" customFormat="1" ht="48" customHeight="1">
      <c r="A245" s="32"/>
      <c r="B245" s="33"/>
      <c r="C245" s="186" t="s">
        <v>528</v>
      </c>
      <c r="D245" s="186" t="s">
        <v>139</v>
      </c>
      <c r="E245" s="187" t="s">
        <v>524</v>
      </c>
      <c r="F245" s="188" t="s">
        <v>525</v>
      </c>
      <c r="G245" s="189" t="s">
        <v>240</v>
      </c>
      <c r="H245" s="190">
        <v>7.3999999999999996E-2</v>
      </c>
      <c r="I245" s="191"/>
      <c r="J245" s="192">
        <f>ROUND(I245*H245,2)</f>
        <v>0</v>
      </c>
      <c r="K245" s="193"/>
      <c r="L245" s="37"/>
      <c r="M245" s="194" t="s">
        <v>19</v>
      </c>
      <c r="N245" s="195" t="s">
        <v>45</v>
      </c>
      <c r="O245" s="62"/>
      <c r="P245" s="196">
        <f>O245*H245</f>
        <v>0</v>
      </c>
      <c r="Q245" s="196">
        <v>0</v>
      </c>
      <c r="R245" s="196">
        <f>Q245*H245</f>
        <v>0</v>
      </c>
      <c r="S245" s="196">
        <v>0</v>
      </c>
      <c r="T245" s="197">
        <f>S245*H245</f>
        <v>0</v>
      </c>
      <c r="U245" s="32"/>
      <c r="V245" s="32"/>
      <c r="W245" s="32"/>
      <c r="X245" s="32"/>
      <c r="Y245" s="32"/>
      <c r="Z245" s="32"/>
      <c r="AA245" s="32"/>
      <c r="AB245" s="32"/>
      <c r="AC245" s="32"/>
      <c r="AD245" s="32"/>
      <c r="AE245" s="32"/>
      <c r="AR245" s="198" t="s">
        <v>211</v>
      </c>
      <c r="AT245" s="198" t="s">
        <v>139</v>
      </c>
      <c r="AU245" s="198" t="s">
        <v>144</v>
      </c>
      <c r="AY245" s="15" t="s">
        <v>136</v>
      </c>
      <c r="BE245" s="199">
        <f>IF(N245="základní",J245,0)</f>
        <v>0</v>
      </c>
      <c r="BF245" s="199">
        <f>IF(N245="snížená",J245,0)</f>
        <v>0</v>
      </c>
      <c r="BG245" s="199">
        <f>IF(N245="zákl. přenesená",J245,0)</f>
        <v>0</v>
      </c>
      <c r="BH245" s="199">
        <f>IF(N245="sníž. přenesená",J245,0)</f>
        <v>0</v>
      </c>
      <c r="BI245" s="199">
        <f>IF(N245="nulová",J245,0)</f>
        <v>0</v>
      </c>
      <c r="BJ245" s="15" t="s">
        <v>144</v>
      </c>
      <c r="BK245" s="199">
        <f>ROUND(I245*H245,2)</f>
        <v>0</v>
      </c>
      <c r="BL245" s="15" t="s">
        <v>211</v>
      </c>
      <c r="BM245" s="198" t="s">
        <v>1100</v>
      </c>
    </row>
    <row r="246" spans="1:65" s="2" customFormat="1" ht="126.75">
      <c r="A246" s="32"/>
      <c r="B246" s="33"/>
      <c r="C246" s="34"/>
      <c r="D246" s="200" t="s">
        <v>154</v>
      </c>
      <c r="E246" s="34"/>
      <c r="F246" s="201" t="s">
        <v>527</v>
      </c>
      <c r="G246" s="34"/>
      <c r="H246" s="34"/>
      <c r="I246" s="106"/>
      <c r="J246" s="34"/>
      <c r="K246" s="34"/>
      <c r="L246" s="37"/>
      <c r="M246" s="202"/>
      <c r="N246" s="203"/>
      <c r="O246" s="62"/>
      <c r="P246" s="62"/>
      <c r="Q246" s="62"/>
      <c r="R246" s="62"/>
      <c r="S246" s="62"/>
      <c r="T246" s="63"/>
      <c r="U246" s="32"/>
      <c r="V246" s="32"/>
      <c r="W246" s="32"/>
      <c r="X246" s="32"/>
      <c r="Y246" s="32"/>
      <c r="Z246" s="32"/>
      <c r="AA246" s="32"/>
      <c r="AB246" s="32"/>
      <c r="AC246" s="32"/>
      <c r="AD246" s="32"/>
      <c r="AE246" s="32"/>
      <c r="AT246" s="15" t="s">
        <v>154</v>
      </c>
      <c r="AU246" s="15" t="s">
        <v>144</v>
      </c>
    </row>
    <row r="247" spans="1:65" s="2" customFormat="1" ht="48" customHeight="1">
      <c r="A247" s="32"/>
      <c r="B247" s="33"/>
      <c r="C247" s="186" t="s">
        <v>534</v>
      </c>
      <c r="D247" s="186" t="s">
        <v>139</v>
      </c>
      <c r="E247" s="187" t="s">
        <v>529</v>
      </c>
      <c r="F247" s="188" t="s">
        <v>530</v>
      </c>
      <c r="G247" s="189" t="s">
        <v>240</v>
      </c>
      <c r="H247" s="190">
        <v>7.3999999999999996E-2</v>
      </c>
      <c r="I247" s="191"/>
      <c r="J247" s="192">
        <f>ROUND(I247*H247,2)</f>
        <v>0</v>
      </c>
      <c r="K247" s="193"/>
      <c r="L247" s="37"/>
      <c r="M247" s="194" t="s">
        <v>19</v>
      </c>
      <c r="N247" s="195" t="s">
        <v>45</v>
      </c>
      <c r="O247" s="62"/>
      <c r="P247" s="196">
        <f>O247*H247</f>
        <v>0</v>
      </c>
      <c r="Q247" s="196">
        <v>0</v>
      </c>
      <c r="R247" s="196">
        <f>Q247*H247</f>
        <v>0</v>
      </c>
      <c r="S247" s="196">
        <v>0</v>
      </c>
      <c r="T247" s="197">
        <f>S247*H247</f>
        <v>0</v>
      </c>
      <c r="U247" s="32"/>
      <c r="V247" s="32"/>
      <c r="W247" s="32"/>
      <c r="X247" s="32"/>
      <c r="Y247" s="32"/>
      <c r="Z247" s="32"/>
      <c r="AA247" s="32"/>
      <c r="AB247" s="32"/>
      <c r="AC247" s="32"/>
      <c r="AD247" s="32"/>
      <c r="AE247" s="32"/>
      <c r="AR247" s="198" t="s">
        <v>211</v>
      </c>
      <c r="AT247" s="198" t="s">
        <v>139</v>
      </c>
      <c r="AU247" s="198" t="s">
        <v>144</v>
      </c>
      <c r="AY247" s="15" t="s">
        <v>136</v>
      </c>
      <c r="BE247" s="199">
        <f>IF(N247="základní",J247,0)</f>
        <v>0</v>
      </c>
      <c r="BF247" s="199">
        <f>IF(N247="snížená",J247,0)</f>
        <v>0</v>
      </c>
      <c r="BG247" s="199">
        <f>IF(N247="zákl. přenesená",J247,0)</f>
        <v>0</v>
      </c>
      <c r="BH247" s="199">
        <f>IF(N247="sníž. přenesená",J247,0)</f>
        <v>0</v>
      </c>
      <c r="BI247" s="199">
        <f>IF(N247="nulová",J247,0)</f>
        <v>0</v>
      </c>
      <c r="BJ247" s="15" t="s">
        <v>144</v>
      </c>
      <c r="BK247" s="199">
        <f>ROUND(I247*H247,2)</f>
        <v>0</v>
      </c>
      <c r="BL247" s="15" t="s">
        <v>211</v>
      </c>
      <c r="BM247" s="198" t="s">
        <v>1101</v>
      </c>
    </row>
    <row r="248" spans="1:65" s="2" customFormat="1" ht="126.75">
      <c r="A248" s="32"/>
      <c r="B248" s="33"/>
      <c r="C248" s="34"/>
      <c r="D248" s="200" t="s">
        <v>154</v>
      </c>
      <c r="E248" s="34"/>
      <c r="F248" s="201" t="s">
        <v>527</v>
      </c>
      <c r="G248" s="34"/>
      <c r="H248" s="34"/>
      <c r="I248" s="106"/>
      <c r="J248" s="34"/>
      <c r="K248" s="34"/>
      <c r="L248" s="37"/>
      <c r="M248" s="202"/>
      <c r="N248" s="203"/>
      <c r="O248" s="62"/>
      <c r="P248" s="62"/>
      <c r="Q248" s="62"/>
      <c r="R248" s="62"/>
      <c r="S248" s="62"/>
      <c r="T248" s="63"/>
      <c r="U248" s="32"/>
      <c r="V248" s="32"/>
      <c r="W248" s="32"/>
      <c r="X248" s="32"/>
      <c r="Y248" s="32"/>
      <c r="Z248" s="32"/>
      <c r="AA248" s="32"/>
      <c r="AB248" s="32"/>
      <c r="AC248" s="32"/>
      <c r="AD248" s="32"/>
      <c r="AE248" s="32"/>
      <c r="AT248" s="15" t="s">
        <v>154</v>
      </c>
      <c r="AU248" s="15" t="s">
        <v>144</v>
      </c>
    </row>
    <row r="249" spans="1:65" s="12" customFormat="1" ht="22.9" customHeight="1">
      <c r="B249" s="170"/>
      <c r="C249" s="171"/>
      <c r="D249" s="172" t="s">
        <v>72</v>
      </c>
      <c r="E249" s="184" t="s">
        <v>532</v>
      </c>
      <c r="F249" s="184" t="s">
        <v>533</v>
      </c>
      <c r="G249" s="171"/>
      <c r="H249" s="171"/>
      <c r="I249" s="174"/>
      <c r="J249" s="185">
        <f>BK249</f>
        <v>0</v>
      </c>
      <c r="K249" s="171"/>
      <c r="L249" s="176"/>
      <c r="M249" s="177"/>
      <c r="N249" s="178"/>
      <c r="O249" s="178"/>
      <c r="P249" s="179">
        <f>SUM(P250:P251)</f>
        <v>0</v>
      </c>
      <c r="Q249" s="178"/>
      <c r="R249" s="179">
        <f>SUM(R250:R251)</f>
        <v>1.2410000000000001E-2</v>
      </c>
      <c r="S249" s="178"/>
      <c r="T249" s="180">
        <f>SUM(T250:T251)</f>
        <v>0</v>
      </c>
      <c r="AR249" s="181" t="s">
        <v>144</v>
      </c>
      <c r="AT249" s="182" t="s">
        <v>72</v>
      </c>
      <c r="AU249" s="182" t="s">
        <v>81</v>
      </c>
      <c r="AY249" s="181" t="s">
        <v>136</v>
      </c>
      <c r="BK249" s="183">
        <f>SUM(BK250:BK251)</f>
        <v>0</v>
      </c>
    </row>
    <row r="250" spans="1:65" s="2" customFormat="1" ht="24" customHeight="1">
      <c r="A250" s="32"/>
      <c r="B250" s="33"/>
      <c r="C250" s="186" t="s">
        <v>538</v>
      </c>
      <c r="D250" s="186" t="s">
        <v>139</v>
      </c>
      <c r="E250" s="187" t="s">
        <v>535</v>
      </c>
      <c r="F250" s="188" t="s">
        <v>536</v>
      </c>
      <c r="G250" s="189" t="s">
        <v>214</v>
      </c>
      <c r="H250" s="190">
        <v>2</v>
      </c>
      <c r="I250" s="191"/>
      <c r="J250" s="192">
        <f>ROUND(I250*H250,2)</f>
        <v>0</v>
      </c>
      <c r="K250" s="193"/>
      <c r="L250" s="37"/>
      <c r="M250" s="194" t="s">
        <v>19</v>
      </c>
      <c r="N250" s="195" t="s">
        <v>45</v>
      </c>
      <c r="O250" s="62"/>
      <c r="P250" s="196">
        <f>O250*H250</f>
        <v>0</v>
      </c>
      <c r="Q250" s="196">
        <v>1.48E-3</v>
      </c>
      <c r="R250" s="196">
        <f>Q250*H250</f>
        <v>2.96E-3</v>
      </c>
      <c r="S250" s="196">
        <v>0</v>
      </c>
      <c r="T250" s="197">
        <f>S250*H250</f>
        <v>0</v>
      </c>
      <c r="U250" s="32"/>
      <c r="V250" s="32"/>
      <c r="W250" s="32"/>
      <c r="X250" s="32"/>
      <c r="Y250" s="32"/>
      <c r="Z250" s="32"/>
      <c r="AA250" s="32"/>
      <c r="AB250" s="32"/>
      <c r="AC250" s="32"/>
      <c r="AD250" s="32"/>
      <c r="AE250" s="32"/>
      <c r="AR250" s="198" t="s">
        <v>211</v>
      </c>
      <c r="AT250" s="198" t="s">
        <v>139</v>
      </c>
      <c r="AU250" s="198" t="s">
        <v>144</v>
      </c>
      <c r="AY250" s="15" t="s">
        <v>136</v>
      </c>
      <c r="BE250" s="199">
        <f>IF(N250="základní",J250,0)</f>
        <v>0</v>
      </c>
      <c r="BF250" s="199">
        <f>IF(N250="snížená",J250,0)</f>
        <v>0</v>
      </c>
      <c r="BG250" s="199">
        <f>IF(N250="zákl. přenesená",J250,0)</f>
        <v>0</v>
      </c>
      <c r="BH250" s="199">
        <f>IF(N250="sníž. přenesená",J250,0)</f>
        <v>0</v>
      </c>
      <c r="BI250" s="199">
        <f>IF(N250="nulová",J250,0)</f>
        <v>0</v>
      </c>
      <c r="BJ250" s="15" t="s">
        <v>144</v>
      </c>
      <c r="BK250" s="199">
        <f>ROUND(I250*H250,2)</f>
        <v>0</v>
      </c>
      <c r="BL250" s="15" t="s">
        <v>211</v>
      </c>
      <c r="BM250" s="198" t="s">
        <v>1102</v>
      </c>
    </row>
    <row r="251" spans="1:65" s="2" customFormat="1" ht="24" customHeight="1">
      <c r="A251" s="32"/>
      <c r="B251" s="33"/>
      <c r="C251" s="186" t="s">
        <v>544</v>
      </c>
      <c r="D251" s="186" t="s">
        <v>139</v>
      </c>
      <c r="E251" s="187" t="s">
        <v>539</v>
      </c>
      <c r="F251" s="188" t="s">
        <v>540</v>
      </c>
      <c r="G251" s="189" t="s">
        <v>214</v>
      </c>
      <c r="H251" s="190">
        <v>5</v>
      </c>
      <c r="I251" s="191"/>
      <c r="J251" s="192">
        <f>ROUND(I251*H251,2)</f>
        <v>0</v>
      </c>
      <c r="K251" s="193"/>
      <c r="L251" s="37"/>
      <c r="M251" s="194" t="s">
        <v>19</v>
      </c>
      <c r="N251" s="195" t="s">
        <v>45</v>
      </c>
      <c r="O251" s="62"/>
      <c r="P251" s="196">
        <f>O251*H251</f>
        <v>0</v>
      </c>
      <c r="Q251" s="196">
        <v>1.89E-3</v>
      </c>
      <c r="R251" s="196">
        <f>Q251*H251</f>
        <v>9.4500000000000001E-3</v>
      </c>
      <c r="S251" s="196">
        <v>0</v>
      </c>
      <c r="T251" s="197">
        <f>S251*H251</f>
        <v>0</v>
      </c>
      <c r="U251" s="32"/>
      <c r="V251" s="32"/>
      <c r="W251" s="32"/>
      <c r="X251" s="32"/>
      <c r="Y251" s="32"/>
      <c r="Z251" s="32"/>
      <c r="AA251" s="32"/>
      <c r="AB251" s="32"/>
      <c r="AC251" s="32"/>
      <c r="AD251" s="32"/>
      <c r="AE251" s="32"/>
      <c r="AR251" s="198" t="s">
        <v>211</v>
      </c>
      <c r="AT251" s="198" t="s">
        <v>139</v>
      </c>
      <c r="AU251" s="198" t="s">
        <v>144</v>
      </c>
      <c r="AY251" s="15" t="s">
        <v>136</v>
      </c>
      <c r="BE251" s="199">
        <f>IF(N251="základní",J251,0)</f>
        <v>0</v>
      </c>
      <c r="BF251" s="199">
        <f>IF(N251="snížená",J251,0)</f>
        <v>0</v>
      </c>
      <c r="BG251" s="199">
        <f>IF(N251="zákl. přenesená",J251,0)</f>
        <v>0</v>
      </c>
      <c r="BH251" s="199">
        <f>IF(N251="sníž. přenesená",J251,0)</f>
        <v>0</v>
      </c>
      <c r="BI251" s="199">
        <f>IF(N251="nulová",J251,0)</f>
        <v>0</v>
      </c>
      <c r="BJ251" s="15" t="s">
        <v>144</v>
      </c>
      <c r="BK251" s="199">
        <f>ROUND(I251*H251,2)</f>
        <v>0</v>
      </c>
      <c r="BL251" s="15" t="s">
        <v>211</v>
      </c>
      <c r="BM251" s="198" t="s">
        <v>1103</v>
      </c>
    </row>
    <row r="252" spans="1:65" s="12" customFormat="1" ht="22.9" customHeight="1">
      <c r="B252" s="170"/>
      <c r="C252" s="171"/>
      <c r="D252" s="172" t="s">
        <v>72</v>
      </c>
      <c r="E252" s="184" t="s">
        <v>542</v>
      </c>
      <c r="F252" s="184" t="s">
        <v>543</v>
      </c>
      <c r="G252" s="171"/>
      <c r="H252" s="171"/>
      <c r="I252" s="174"/>
      <c r="J252" s="185">
        <f>BK252</f>
        <v>0</v>
      </c>
      <c r="K252" s="171"/>
      <c r="L252" s="176"/>
      <c r="M252" s="177"/>
      <c r="N252" s="178"/>
      <c r="O252" s="178"/>
      <c r="P252" s="179">
        <f>SUM(P253:P257)</f>
        <v>0</v>
      </c>
      <c r="Q252" s="178"/>
      <c r="R252" s="179">
        <f>SUM(R253:R257)</f>
        <v>7.5000000000000002E-4</v>
      </c>
      <c r="S252" s="178"/>
      <c r="T252" s="180">
        <f>SUM(T253:T257)</f>
        <v>0</v>
      </c>
      <c r="AR252" s="181" t="s">
        <v>144</v>
      </c>
      <c r="AT252" s="182" t="s">
        <v>72</v>
      </c>
      <c r="AU252" s="182" t="s">
        <v>81</v>
      </c>
      <c r="AY252" s="181" t="s">
        <v>136</v>
      </c>
      <c r="BK252" s="183">
        <f>SUM(BK253:BK257)</f>
        <v>0</v>
      </c>
    </row>
    <row r="253" spans="1:65" s="2" customFormat="1" ht="16.5" customHeight="1">
      <c r="A253" s="32"/>
      <c r="B253" s="33"/>
      <c r="C253" s="186" t="s">
        <v>548</v>
      </c>
      <c r="D253" s="186" t="s">
        <v>139</v>
      </c>
      <c r="E253" s="187" t="s">
        <v>545</v>
      </c>
      <c r="F253" s="188" t="s">
        <v>546</v>
      </c>
      <c r="G253" s="189" t="s">
        <v>162</v>
      </c>
      <c r="H253" s="190">
        <v>2</v>
      </c>
      <c r="I253" s="191"/>
      <c r="J253" s="192">
        <f>ROUND(I253*H253,2)</f>
        <v>0</v>
      </c>
      <c r="K253" s="193"/>
      <c r="L253" s="37"/>
      <c r="M253" s="194" t="s">
        <v>19</v>
      </c>
      <c r="N253" s="195" t="s">
        <v>45</v>
      </c>
      <c r="O253" s="62"/>
      <c r="P253" s="196">
        <f>O253*H253</f>
        <v>0</v>
      </c>
      <c r="Q253" s="196">
        <v>1E-4</v>
      </c>
      <c r="R253" s="196">
        <f>Q253*H253</f>
        <v>2.0000000000000001E-4</v>
      </c>
      <c r="S253" s="196">
        <v>0</v>
      </c>
      <c r="T253" s="197">
        <f>S253*H253</f>
        <v>0</v>
      </c>
      <c r="U253" s="32"/>
      <c r="V253" s="32"/>
      <c r="W253" s="32"/>
      <c r="X253" s="32"/>
      <c r="Y253" s="32"/>
      <c r="Z253" s="32"/>
      <c r="AA253" s="32"/>
      <c r="AB253" s="32"/>
      <c r="AC253" s="32"/>
      <c r="AD253" s="32"/>
      <c r="AE253" s="32"/>
      <c r="AR253" s="198" t="s">
        <v>211</v>
      </c>
      <c r="AT253" s="198" t="s">
        <v>139</v>
      </c>
      <c r="AU253" s="198" t="s">
        <v>144</v>
      </c>
      <c r="AY253" s="15" t="s">
        <v>136</v>
      </c>
      <c r="BE253" s="199">
        <f>IF(N253="základní",J253,0)</f>
        <v>0</v>
      </c>
      <c r="BF253" s="199">
        <f>IF(N253="snížená",J253,0)</f>
        <v>0</v>
      </c>
      <c r="BG253" s="199">
        <f>IF(N253="zákl. přenesená",J253,0)</f>
        <v>0</v>
      </c>
      <c r="BH253" s="199">
        <f>IF(N253="sníž. přenesená",J253,0)</f>
        <v>0</v>
      </c>
      <c r="BI253" s="199">
        <f>IF(N253="nulová",J253,0)</f>
        <v>0</v>
      </c>
      <c r="BJ253" s="15" t="s">
        <v>144</v>
      </c>
      <c r="BK253" s="199">
        <f>ROUND(I253*H253,2)</f>
        <v>0</v>
      </c>
      <c r="BL253" s="15" t="s">
        <v>211</v>
      </c>
      <c r="BM253" s="198" t="s">
        <v>1104</v>
      </c>
    </row>
    <row r="254" spans="1:65" s="2" customFormat="1" ht="16.5" customHeight="1">
      <c r="A254" s="32"/>
      <c r="B254" s="33"/>
      <c r="C254" s="204" t="s">
        <v>552</v>
      </c>
      <c r="D254" s="204" t="s">
        <v>179</v>
      </c>
      <c r="E254" s="205" t="s">
        <v>549</v>
      </c>
      <c r="F254" s="206" t="s">
        <v>550</v>
      </c>
      <c r="G254" s="207" t="s">
        <v>162</v>
      </c>
      <c r="H254" s="208">
        <v>2</v>
      </c>
      <c r="I254" s="209"/>
      <c r="J254" s="210">
        <f>ROUND(I254*H254,2)</f>
        <v>0</v>
      </c>
      <c r="K254" s="211"/>
      <c r="L254" s="212"/>
      <c r="M254" s="213" t="s">
        <v>19</v>
      </c>
      <c r="N254" s="214" t="s">
        <v>45</v>
      </c>
      <c r="O254" s="62"/>
      <c r="P254" s="196">
        <f>O254*H254</f>
        <v>0</v>
      </c>
      <c r="Q254" s="196">
        <v>1E-4</v>
      </c>
      <c r="R254" s="196">
        <f>Q254*H254</f>
        <v>2.0000000000000001E-4</v>
      </c>
      <c r="S254" s="196">
        <v>0</v>
      </c>
      <c r="T254" s="197">
        <f>S254*H254</f>
        <v>0</v>
      </c>
      <c r="U254" s="32"/>
      <c r="V254" s="32"/>
      <c r="W254" s="32"/>
      <c r="X254" s="32"/>
      <c r="Y254" s="32"/>
      <c r="Z254" s="32"/>
      <c r="AA254" s="32"/>
      <c r="AB254" s="32"/>
      <c r="AC254" s="32"/>
      <c r="AD254" s="32"/>
      <c r="AE254" s="32"/>
      <c r="AR254" s="198" t="s">
        <v>293</v>
      </c>
      <c r="AT254" s="198" t="s">
        <v>179</v>
      </c>
      <c r="AU254" s="198" t="s">
        <v>144</v>
      </c>
      <c r="AY254" s="15" t="s">
        <v>136</v>
      </c>
      <c r="BE254" s="199">
        <f>IF(N254="základní",J254,0)</f>
        <v>0</v>
      </c>
      <c r="BF254" s="199">
        <f>IF(N254="snížená",J254,0)</f>
        <v>0</v>
      </c>
      <c r="BG254" s="199">
        <f>IF(N254="zákl. přenesená",J254,0)</f>
        <v>0</v>
      </c>
      <c r="BH254" s="199">
        <f>IF(N254="sníž. přenesená",J254,0)</f>
        <v>0</v>
      </c>
      <c r="BI254" s="199">
        <f>IF(N254="nulová",J254,0)</f>
        <v>0</v>
      </c>
      <c r="BJ254" s="15" t="s">
        <v>144</v>
      </c>
      <c r="BK254" s="199">
        <f>ROUND(I254*H254,2)</f>
        <v>0</v>
      </c>
      <c r="BL254" s="15" t="s">
        <v>211</v>
      </c>
      <c r="BM254" s="198" t="s">
        <v>1105</v>
      </c>
    </row>
    <row r="255" spans="1:65" s="2" customFormat="1" ht="24" customHeight="1">
      <c r="A255" s="32"/>
      <c r="B255" s="33"/>
      <c r="C255" s="186" t="s">
        <v>557</v>
      </c>
      <c r="D255" s="186" t="s">
        <v>139</v>
      </c>
      <c r="E255" s="187" t="s">
        <v>920</v>
      </c>
      <c r="F255" s="188" t="s">
        <v>921</v>
      </c>
      <c r="G255" s="189" t="s">
        <v>162</v>
      </c>
      <c r="H255" s="190">
        <v>2</v>
      </c>
      <c r="I255" s="191"/>
      <c r="J255" s="192">
        <f>ROUND(I255*H255,2)</f>
        <v>0</v>
      </c>
      <c r="K255" s="193"/>
      <c r="L255" s="37"/>
      <c r="M255" s="194" t="s">
        <v>19</v>
      </c>
      <c r="N255" s="195" t="s">
        <v>45</v>
      </c>
      <c r="O255" s="62"/>
      <c r="P255" s="196">
        <f>O255*H255</f>
        <v>0</v>
      </c>
      <c r="Q255" s="196">
        <v>6.0000000000000002E-5</v>
      </c>
      <c r="R255" s="196">
        <f>Q255*H255</f>
        <v>1.2E-4</v>
      </c>
      <c r="S255" s="196">
        <v>0</v>
      </c>
      <c r="T255" s="197">
        <f>S255*H255</f>
        <v>0</v>
      </c>
      <c r="U255" s="32"/>
      <c r="V255" s="32"/>
      <c r="W255" s="32"/>
      <c r="X255" s="32"/>
      <c r="Y255" s="32"/>
      <c r="Z255" s="32"/>
      <c r="AA255" s="32"/>
      <c r="AB255" s="32"/>
      <c r="AC255" s="32"/>
      <c r="AD255" s="32"/>
      <c r="AE255" s="32"/>
      <c r="AR255" s="198" t="s">
        <v>211</v>
      </c>
      <c r="AT255" s="198" t="s">
        <v>139</v>
      </c>
      <c r="AU255" s="198" t="s">
        <v>144</v>
      </c>
      <c r="AY255" s="15" t="s">
        <v>136</v>
      </c>
      <c r="BE255" s="199">
        <f>IF(N255="základní",J255,0)</f>
        <v>0</v>
      </c>
      <c r="BF255" s="199">
        <f>IF(N255="snížená",J255,0)</f>
        <v>0</v>
      </c>
      <c r="BG255" s="199">
        <f>IF(N255="zákl. přenesená",J255,0)</f>
        <v>0</v>
      </c>
      <c r="BH255" s="199">
        <f>IF(N255="sníž. přenesená",J255,0)</f>
        <v>0</v>
      </c>
      <c r="BI255" s="199">
        <f>IF(N255="nulová",J255,0)</f>
        <v>0</v>
      </c>
      <c r="BJ255" s="15" t="s">
        <v>144</v>
      </c>
      <c r="BK255" s="199">
        <f>ROUND(I255*H255,2)</f>
        <v>0</v>
      </c>
      <c r="BL255" s="15" t="s">
        <v>211</v>
      </c>
      <c r="BM255" s="198" t="s">
        <v>1106</v>
      </c>
    </row>
    <row r="256" spans="1:65" s="2" customFormat="1" ht="24" customHeight="1">
      <c r="A256" s="32"/>
      <c r="B256" s="33"/>
      <c r="C256" s="186" t="s">
        <v>563</v>
      </c>
      <c r="D256" s="186" t="s">
        <v>139</v>
      </c>
      <c r="E256" s="187" t="s">
        <v>923</v>
      </c>
      <c r="F256" s="188" t="s">
        <v>924</v>
      </c>
      <c r="G256" s="189" t="s">
        <v>162</v>
      </c>
      <c r="H256" s="190">
        <v>1</v>
      </c>
      <c r="I256" s="191"/>
      <c r="J256" s="192">
        <f>ROUND(I256*H256,2)</f>
        <v>0</v>
      </c>
      <c r="K256" s="193"/>
      <c r="L256" s="37"/>
      <c r="M256" s="194" t="s">
        <v>19</v>
      </c>
      <c r="N256" s="195" t="s">
        <v>45</v>
      </c>
      <c r="O256" s="62"/>
      <c r="P256" s="196">
        <f>O256*H256</f>
        <v>0</v>
      </c>
      <c r="Q256" s="196">
        <v>2.3000000000000001E-4</v>
      </c>
      <c r="R256" s="196">
        <f>Q256*H256</f>
        <v>2.3000000000000001E-4</v>
      </c>
      <c r="S256" s="196">
        <v>0</v>
      </c>
      <c r="T256" s="197">
        <f>S256*H256</f>
        <v>0</v>
      </c>
      <c r="U256" s="32"/>
      <c r="V256" s="32"/>
      <c r="W256" s="32"/>
      <c r="X256" s="32"/>
      <c r="Y256" s="32"/>
      <c r="Z256" s="32"/>
      <c r="AA256" s="32"/>
      <c r="AB256" s="32"/>
      <c r="AC256" s="32"/>
      <c r="AD256" s="32"/>
      <c r="AE256" s="32"/>
      <c r="AR256" s="198" t="s">
        <v>211</v>
      </c>
      <c r="AT256" s="198" t="s">
        <v>139</v>
      </c>
      <c r="AU256" s="198" t="s">
        <v>144</v>
      </c>
      <c r="AY256" s="15" t="s">
        <v>136</v>
      </c>
      <c r="BE256" s="199">
        <f>IF(N256="základní",J256,0)</f>
        <v>0</v>
      </c>
      <c r="BF256" s="199">
        <f>IF(N256="snížená",J256,0)</f>
        <v>0</v>
      </c>
      <c r="BG256" s="199">
        <f>IF(N256="zákl. přenesená",J256,0)</f>
        <v>0</v>
      </c>
      <c r="BH256" s="199">
        <f>IF(N256="sníž. přenesená",J256,0)</f>
        <v>0</v>
      </c>
      <c r="BI256" s="199">
        <f>IF(N256="nulová",J256,0)</f>
        <v>0</v>
      </c>
      <c r="BJ256" s="15" t="s">
        <v>144</v>
      </c>
      <c r="BK256" s="199">
        <f>ROUND(I256*H256,2)</f>
        <v>0</v>
      </c>
      <c r="BL256" s="15" t="s">
        <v>211</v>
      </c>
      <c r="BM256" s="198" t="s">
        <v>1107</v>
      </c>
    </row>
    <row r="257" spans="1:65" s="2" customFormat="1" ht="48.75">
      <c r="A257" s="32"/>
      <c r="B257" s="33"/>
      <c r="C257" s="34"/>
      <c r="D257" s="200" t="s">
        <v>154</v>
      </c>
      <c r="E257" s="34"/>
      <c r="F257" s="201" t="s">
        <v>556</v>
      </c>
      <c r="G257" s="34"/>
      <c r="H257" s="34"/>
      <c r="I257" s="106"/>
      <c r="J257" s="34"/>
      <c r="K257" s="34"/>
      <c r="L257" s="37"/>
      <c r="M257" s="202"/>
      <c r="N257" s="203"/>
      <c r="O257" s="62"/>
      <c r="P257" s="62"/>
      <c r="Q257" s="62"/>
      <c r="R257" s="62"/>
      <c r="S257" s="62"/>
      <c r="T257" s="63"/>
      <c r="U257" s="32"/>
      <c r="V257" s="32"/>
      <c r="W257" s="32"/>
      <c r="X257" s="32"/>
      <c r="Y257" s="32"/>
      <c r="Z257" s="32"/>
      <c r="AA257" s="32"/>
      <c r="AB257" s="32"/>
      <c r="AC257" s="32"/>
      <c r="AD257" s="32"/>
      <c r="AE257" s="32"/>
      <c r="AT257" s="15" t="s">
        <v>154</v>
      </c>
      <c r="AU257" s="15" t="s">
        <v>144</v>
      </c>
    </row>
    <row r="258" spans="1:65" s="12" customFormat="1" ht="22.9" customHeight="1">
      <c r="B258" s="170"/>
      <c r="C258" s="171"/>
      <c r="D258" s="172" t="s">
        <v>72</v>
      </c>
      <c r="E258" s="184" t="s">
        <v>561</v>
      </c>
      <c r="F258" s="184" t="s">
        <v>562</v>
      </c>
      <c r="G258" s="171"/>
      <c r="H258" s="171"/>
      <c r="I258" s="174"/>
      <c r="J258" s="185">
        <f>BK258</f>
        <v>0</v>
      </c>
      <c r="K258" s="171"/>
      <c r="L258" s="176"/>
      <c r="M258" s="177"/>
      <c r="N258" s="178"/>
      <c r="O258" s="178"/>
      <c r="P258" s="179">
        <f>SUM(P259:P269)</f>
        <v>0</v>
      </c>
      <c r="Q258" s="178"/>
      <c r="R258" s="179">
        <f>SUM(R259:R269)</f>
        <v>3.0780000000000002E-2</v>
      </c>
      <c r="S258" s="178"/>
      <c r="T258" s="180">
        <f>SUM(T259:T269)</f>
        <v>1.35E-2</v>
      </c>
      <c r="AR258" s="181" t="s">
        <v>144</v>
      </c>
      <c r="AT258" s="182" t="s">
        <v>72</v>
      </c>
      <c r="AU258" s="182" t="s">
        <v>81</v>
      </c>
      <c r="AY258" s="181" t="s">
        <v>136</v>
      </c>
      <c r="BK258" s="183">
        <f>SUM(BK259:BK269)</f>
        <v>0</v>
      </c>
    </row>
    <row r="259" spans="1:65" s="2" customFormat="1" ht="24" customHeight="1">
      <c r="A259" s="32"/>
      <c r="B259" s="33"/>
      <c r="C259" s="186" t="s">
        <v>567</v>
      </c>
      <c r="D259" s="186" t="s">
        <v>139</v>
      </c>
      <c r="E259" s="187" t="s">
        <v>564</v>
      </c>
      <c r="F259" s="188" t="s">
        <v>565</v>
      </c>
      <c r="G259" s="189" t="s">
        <v>162</v>
      </c>
      <c r="H259" s="190">
        <v>1</v>
      </c>
      <c r="I259" s="191"/>
      <c r="J259" s="192">
        <f>ROUND(I259*H259,2)</f>
        <v>0</v>
      </c>
      <c r="K259" s="193"/>
      <c r="L259" s="37"/>
      <c r="M259" s="194" t="s">
        <v>19</v>
      </c>
      <c r="N259" s="195" t="s">
        <v>45</v>
      </c>
      <c r="O259" s="62"/>
      <c r="P259" s="196">
        <f>O259*H259</f>
        <v>0</v>
      </c>
      <c r="Q259" s="196">
        <v>0</v>
      </c>
      <c r="R259" s="196">
        <f>Q259*H259</f>
        <v>0</v>
      </c>
      <c r="S259" s="196">
        <v>0</v>
      </c>
      <c r="T259" s="197">
        <f>S259*H259</f>
        <v>0</v>
      </c>
      <c r="U259" s="32"/>
      <c r="V259" s="32"/>
      <c r="W259" s="32"/>
      <c r="X259" s="32"/>
      <c r="Y259" s="32"/>
      <c r="Z259" s="32"/>
      <c r="AA259" s="32"/>
      <c r="AB259" s="32"/>
      <c r="AC259" s="32"/>
      <c r="AD259" s="32"/>
      <c r="AE259" s="32"/>
      <c r="AR259" s="198" t="s">
        <v>211</v>
      </c>
      <c r="AT259" s="198" t="s">
        <v>139</v>
      </c>
      <c r="AU259" s="198" t="s">
        <v>144</v>
      </c>
      <c r="AY259" s="15" t="s">
        <v>136</v>
      </c>
      <c r="BE259" s="199">
        <f>IF(N259="základní",J259,0)</f>
        <v>0</v>
      </c>
      <c r="BF259" s="199">
        <f>IF(N259="snížená",J259,0)</f>
        <v>0</v>
      </c>
      <c r="BG259" s="199">
        <f>IF(N259="zákl. přenesená",J259,0)</f>
        <v>0</v>
      </c>
      <c r="BH259" s="199">
        <f>IF(N259="sníž. přenesená",J259,0)</f>
        <v>0</v>
      </c>
      <c r="BI259" s="199">
        <f>IF(N259="nulová",J259,0)</f>
        <v>0</v>
      </c>
      <c r="BJ259" s="15" t="s">
        <v>144</v>
      </c>
      <c r="BK259" s="199">
        <f>ROUND(I259*H259,2)</f>
        <v>0</v>
      </c>
      <c r="BL259" s="15" t="s">
        <v>211</v>
      </c>
      <c r="BM259" s="198" t="s">
        <v>1108</v>
      </c>
    </row>
    <row r="260" spans="1:65" s="2" customFormat="1" ht="24" customHeight="1">
      <c r="A260" s="32"/>
      <c r="B260" s="33"/>
      <c r="C260" s="186" t="s">
        <v>571</v>
      </c>
      <c r="D260" s="186" t="s">
        <v>139</v>
      </c>
      <c r="E260" s="187" t="s">
        <v>572</v>
      </c>
      <c r="F260" s="188" t="s">
        <v>573</v>
      </c>
      <c r="G260" s="189" t="s">
        <v>162</v>
      </c>
      <c r="H260" s="190">
        <v>1</v>
      </c>
      <c r="I260" s="191"/>
      <c r="J260" s="192">
        <f>ROUND(I260*H260,2)</f>
        <v>0</v>
      </c>
      <c r="K260" s="193"/>
      <c r="L260" s="37"/>
      <c r="M260" s="194" t="s">
        <v>19</v>
      </c>
      <c r="N260" s="195" t="s">
        <v>45</v>
      </c>
      <c r="O260" s="62"/>
      <c r="P260" s="196">
        <f>O260*H260</f>
        <v>0</v>
      </c>
      <c r="Q260" s="196">
        <v>8.0000000000000007E-5</v>
      </c>
      <c r="R260" s="196">
        <f>Q260*H260</f>
        <v>8.0000000000000007E-5</v>
      </c>
      <c r="S260" s="196">
        <v>1.35E-2</v>
      </c>
      <c r="T260" s="197">
        <f>S260*H260</f>
        <v>1.35E-2</v>
      </c>
      <c r="U260" s="32"/>
      <c r="V260" s="32"/>
      <c r="W260" s="32"/>
      <c r="X260" s="32"/>
      <c r="Y260" s="32"/>
      <c r="Z260" s="32"/>
      <c r="AA260" s="32"/>
      <c r="AB260" s="32"/>
      <c r="AC260" s="32"/>
      <c r="AD260" s="32"/>
      <c r="AE260" s="32"/>
      <c r="AR260" s="198" t="s">
        <v>211</v>
      </c>
      <c r="AT260" s="198" t="s">
        <v>139</v>
      </c>
      <c r="AU260" s="198" t="s">
        <v>144</v>
      </c>
      <c r="AY260" s="15" t="s">
        <v>136</v>
      </c>
      <c r="BE260" s="199">
        <f>IF(N260="základní",J260,0)</f>
        <v>0</v>
      </c>
      <c r="BF260" s="199">
        <f>IF(N260="snížená",J260,0)</f>
        <v>0</v>
      </c>
      <c r="BG260" s="199">
        <f>IF(N260="zákl. přenesená",J260,0)</f>
        <v>0</v>
      </c>
      <c r="BH260" s="199">
        <f>IF(N260="sníž. přenesená",J260,0)</f>
        <v>0</v>
      </c>
      <c r="BI260" s="199">
        <f>IF(N260="nulová",J260,0)</f>
        <v>0</v>
      </c>
      <c r="BJ260" s="15" t="s">
        <v>144</v>
      </c>
      <c r="BK260" s="199">
        <f>ROUND(I260*H260,2)</f>
        <v>0</v>
      </c>
      <c r="BL260" s="15" t="s">
        <v>211</v>
      </c>
      <c r="BM260" s="198" t="s">
        <v>1109</v>
      </c>
    </row>
    <row r="261" spans="1:65" s="2" customFormat="1" ht="24" customHeight="1">
      <c r="A261" s="32"/>
      <c r="B261" s="33"/>
      <c r="C261" s="186" t="s">
        <v>575</v>
      </c>
      <c r="D261" s="186" t="s">
        <v>139</v>
      </c>
      <c r="E261" s="187" t="s">
        <v>928</v>
      </c>
      <c r="F261" s="188" t="s">
        <v>929</v>
      </c>
      <c r="G261" s="189" t="s">
        <v>162</v>
      </c>
      <c r="H261" s="190">
        <v>1</v>
      </c>
      <c r="I261" s="191"/>
      <c r="J261" s="192">
        <f>ROUND(I261*H261,2)</f>
        <v>0</v>
      </c>
      <c r="K261" s="193"/>
      <c r="L261" s="37"/>
      <c r="M261" s="194" t="s">
        <v>19</v>
      </c>
      <c r="N261" s="195" t="s">
        <v>45</v>
      </c>
      <c r="O261" s="62"/>
      <c r="P261" s="196">
        <f>O261*H261</f>
        <v>0</v>
      </c>
      <c r="Q261" s="196">
        <v>3.0700000000000002E-2</v>
      </c>
      <c r="R261" s="196">
        <f>Q261*H261</f>
        <v>3.0700000000000002E-2</v>
      </c>
      <c r="S261" s="196">
        <v>0</v>
      </c>
      <c r="T261" s="197">
        <f>S261*H261</f>
        <v>0</v>
      </c>
      <c r="U261" s="32"/>
      <c r="V261" s="32"/>
      <c r="W261" s="32"/>
      <c r="X261" s="32"/>
      <c r="Y261" s="32"/>
      <c r="Z261" s="32"/>
      <c r="AA261" s="32"/>
      <c r="AB261" s="32"/>
      <c r="AC261" s="32"/>
      <c r="AD261" s="32"/>
      <c r="AE261" s="32"/>
      <c r="AR261" s="198" t="s">
        <v>211</v>
      </c>
      <c r="AT261" s="198" t="s">
        <v>139</v>
      </c>
      <c r="AU261" s="198" t="s">
        <v>144</v>
      </c>
      <c r="AY261" s="15" t="s">
        <v>136</v>
      </c>
      <c r="BE261" s="199">
        <f>IF(N261="základní",J261,0)</f>
        <v>0</v>
      </c>
      <c r="BF261" s="199">
        <f>IF(N261="snížená",J261,0)</f>
        <v>0</v>
      </c>
      <c r="BG261" s="199">
        <f>IF(N261="zákl. přenesená",J261,0)</f>
        <v>0</v>
      </c>
      <c r="BH261" s="199">
        <f>IF(N261="sníž. přenesená",J261,0)</f>
        <v>0</v>
      </c>
      <c r="BI261" s="199">
        <f>IF(N261="nulová",J261,0)</f>
        <v>0</v>
      </c>
      <c r="BJ261" s="15" t="s">
        <v>144</v>
      </c>
      <c r="BK261" s="199">
        <f>ROUND(I261*H261,2)</f>
        <v>0</v>
      </c>
      <c r="BL261" s="15" t="s">
        <v>211</v>
      </c>
      <c r="BM261" s="198" t="s">
        <v>1110</v>
      </c>
    </row>
    <row r="262" spans="1:65" s="2" customFormat="1" ht="68.25">
      <c r="A262" s="32"/>
      <c r="B262" s="33"/>
      <c r="C262" s="34"/>
      <c r="D262" s="200" t="s">
        <v>154</v>
      </c>
      <c r="E262" s="34"/>
      <c r="F262" s="201" t="s">
        <v>931</v>
      </c>
      <c r="G262" s="34"/>
      <c r="H262" s="34"/>
      <c r="I262" s="106"/>
      <c r="J262" s="34"/>
      <c r="K262" s="34"/>
      <c r="L262" s="37"/>
      <c r="M262" s="202"/>
      <c r="N262" s="203"/>
      <c r="O262" s="62"/>
      <c r="P262" s="62"/>
      <c r="Q262" s="62"/>
      <c r="R262" s="62"/>
      <c r="S262" s="62"/>
      <c r="T262" s="63"/>
      <c r="U262" s="32"/>
      <c r="V262" s="32"/>
      <c r="W262" s="32"/>
      <c r="X262" s="32"/>
      <c r="Y262" s="32"/>
      <c r="Z262" s="32"/>
      <c r="AA262" s="32"/>
      <c r="AB262" s="32"/>
      <c r="AC262" s="32"/>
      <c r="AD262" s="32"/>
      <c r="AE262" s="32"/>
      <c r="AT262" s="15" t="s">
        <v>154</v>
      </c>
      <c r="AU262" s="15" t="s">
        <v>144</v>
      </c>
    </row>
    <row r="263" spans="1:65" s="2" customFormat="1" ht="24" customHeight="1">
      <c r="A263" s="32"/>
      <c r="B263" s="33"/>
      <c r="C263" s="186" t="s">
        <v>580</v>
      </c>
      <c r="D263" s="186" t="s">
        <v>139</v>
      </c>
      <c r="E263" s="187" t="s">
        <v>576</v>
      </c>
      <c r="F263" s="188" t="s">
        <v>577</v>
      </c>
      <c r="G263" s="189" t="s">
        <v>142</v>
      </c>
      <c r="H263" s="190">
        <v>20</v>
      </c>
      <c r="I263" s="191"/>
      <c r="J263" s="192">
        <f>ROUND(I263*H263,2)</f>
        <v>0</v>
      </c>
      <c r="K263" s="193"/>
      <c r="L263" s="37"/>
      <c r="M263" s="194" t="s">
        <v>19</v>
      </c>
      <c r="N263" s="195" t="s">
        <v>45</v>
      </c>
      <c r="O263" s="62"/>
      <c r="P263" s="196">
        <f>O263*H263</f>
        <v>0</v>
      </c>
      <c r="Q263" s="196">
        <v>0</v>
      </c>
      <c r="R263" s="196">
        <f>Q263*H263</f>
        <v>0</v>
      </c>
      <c r="S263" s="196">
        <v>0</v>
      </c>
      <c r="T263" s="197">
        <f>S263*H263</f>
        <v>0</v>
      </c>
      <c r="U263" s="32"/>
      <c r="V263" s="32"/>
      <c r="W263" s="32"/>
      <c r="X263" s="32"/>
      <c r="Y263" s="32"/>
      <c r="Z263" s="32"/>
      <c r="AA263" s="32"/>
      <c r="AB263" s="32"/>
      <c r="AC263" s="32"/>
      <c r="AD263" s="32"/>
      <c r="AE263" s="32"/>
      <c r="AR263" s="198" t="s">
        <v>211</v>
      </c>
      <c r="AT263" s="198" t="s">
        <v>139</v>
      </c>
      <c r="AU263" s="198" t="s">
        <v>144</v>
      </c>
      <c r="AY263" s="15" t="s">
        <v>136</v>
      </c>
      <c r="BE263" s="199">
        <f>IF(N263="základní",J263,0)</f>
        <v>0</v>
      </c>
      <c r="BF263" s="199">
        <f>IF(N263="snížená",J263,0)</f>
        <v>0</v>
      </c>
      <c r="BG263" s="199">
        <f>IF(N263="zákl. přenesená",J263,0)</f>
        <v>0</v>
      </c>
      <c r="BH263" s="199">
        <f>IF(N263="sníž. přenesená",J263,0)</f>
        <v>0</v>
      </c>
      <c r="BI263" s="199">
        <f>IF(N263="nulová",J263,0)</f>
        <v>0</v>
      </c>
      <c r="BJ263" s="15" t="s">
        <v>144</v>
      </c>
      <c r="BK263" s="199">
        <f>ROUND(I263*H263,2)</f>
        <v>0</v>
      </c>
      <c r="BL263" s="15" t="s">
        <v>211</v>
      </c>
      <c r="BM263" s="198" t="s">
        <v>1111</v>
      </c>
    </row>
    <row r="264" spans="1:65" s="2" customFormat="1" ht="117">
      <c r="A264" s="32"/>
      <c r="B264" s="33"/>
      <c r="C264" s="34"/>
      <c r="D264" s="200" t="s">
        <v>154</v>
      </c>
      <c r="E264" s="34"/>
      <c r="F264" s="201" t="s">
        <v>579</v>
      </c>
      <c r="G264" s="34"/>
      <c r="H264" s="34"/>
      <c r="I264" s="106"/>
      <c r="J264" s="34"/>
      <c r="K264" s="34"/>
      <c r="L264" s="37"/>
      <c r="M264" s="202"/>
      <c r="N264" s="203"/>
      <c r="O264" s="62"/>
      <c r="P264" s="62"/>
      <c r="Q264" s="62"/>
      <c r="R264" s="62"/>
      <c r="S264" s="62"/>
      <c r="T264" s="63"/>
      <c r="U264" s="32"/>
      <c r="V264" s="32"/>
      <c r="W264" s="32"/>
      <c r="X264" s="32"/>
      <c r="Y264" s="32"/>
      <c r="Z264" s="32"/>
      <c r="AA264" s="32"/>
      <c r="AB264" s="32"/>
      <c r="AC264" s="32"/>
      <c r="AD264" s="32"/>
      <c r="AE264" s="32"/>
      <c r="AT264" s="15" t="s">
        <v>154</v>
      </c>
      <c r="AU264" s="15" t="s">
        <v>144</v>
      </c>
    </row>
    <row r="265" spans="1:65" s="2" customFormat="1" ht="36" customHeight="1">
      <c r="A265" s="32"/>
      <c r="B265" s="33"/>
      <c r="C265" s="186" t="s">
        <v>584</v>
      </c>
      <c r="D265" s="186" t="s">
        <v>139</v>
      </c>
      <c r="E265" s="187" t="s">
        <v>581</v>
      </c>
      <c r="F265" s="188" t="s">
        <v>582</v>
      </c>
      <c r="G265" s="189" t="s">
        <v>240</v>
      </c>
      <c r="H265" s="190">
        <v>3.1E-2</v>
      </c>
      <c r="I265" s="191"/>
      <c r="J265" s="192">
        <f>ROUND(I265*H265,2)</f>
        <v>0</v>
      </c>
      <c r="K265" s="193"/>
      <c r="L265" s="37"/>
      <c r="M265" s="194" t="s">
        <v>19</v>
      </c>
      <c r="N265" s="195" t="s">
        <v>45</v>
      </c>
      <c r="O265" s="62"/>
      <c r="P265" s="196">
        <f>O265*H265</f>
        <v>0</v>
      </c>
      <c r="Q265" s="196">
        <v>0</v>
      </c>
      <c r="R265" s="196">
        <f>Q265*H265</f>
        <v>0</v>
      </c>
      <c r="S265" s="196">
        <v>0</v>
      </c>
      <c r="T265" s="197">
        <f>S265*H265</f>
        <v>0</v>
      </c>
      <c r="U265" s="32"/>
      <c r="V265" s="32"/>
      <c r="W265" s="32"/>
      <c r="X265" s="32"/>
      <c r="Y265" s="32"/>
      <c r="Z265" s="32"/>
      <c r="AA265" s="32"/>
      <c r="AB265" s="32"/>
      <c r="AC265" s="32"/>
      <c r="AD265" s="32"/>
      <c r="AE265" s="32"/>
      <c r="AR265" s="198" t="s">
        <v>211</v>
      </c>
      <c r="AT265" s="198" t="s">
        <v>139</v>
      </c>
      <c r="AU265" s="198" t="s">
        <v>144</v>
      </c>
      <c r="AY265" s="15" t="s">
        <v>136</v>
      </c>
      <c r="BE265" s="199">
        <f>IF(N265="základní",J265,0)</f>
        <v>0</v>
      </c>
      <c r="BF265" s="199">
        <f>IF(N265="snížená",J265,0)</f>
        <v>0</v>
      </c>
      <c r="BG265" s="199">
        <f>IF(N265="zákl. přenesená",J265,0)</f>
        <v>0</v>
      </c>
      <c r="BH265" s="199">
        <f>IF(N265="sníž. přenesená",J265,0)</f>
        <v>0</v>
      </c>
      <c r="BI265" s="199">
        <f>IF(N265="nulová",J265,0)</f>
        <v>0</v>
      </c>
      <c r="BJ265" s="15" t="s">
        <v>144</v>
      </c>
      <c r="BK265" s="199">
        <f>ROUND(I265*H265,2)</f>
        <v>0</v>
      </c>
      <c r="BL265" s="15" t="s">
        <v>211</v>
      </c>
      <c r="BM265" s="198" t="s">
        <v>1112</v>
      </c>
    </row>
    <row r="266" spans="1:65" s="2" customFormat="1" ht="36" customHeight="1">
      <c r="A266" s="32"/>
      <c r="B266" s="33"/>
      <c r="C266" s="186" t="s">
        <v>588</v>
      </c>
      <c r="D266" s="186" t="s">
        <v>139</v>
      </c>
      <c r="E266" s="187" t="s">
        <v>585</v>
      </c>
      <c r="F266" s="188" t="s">
        <v>586</v>
      </c>
      <c r="G266" s="189" t="s">
        <v>240</v>
      </c>
      <c r="H266" s="190">
        <v>3.1E-2</v>
      </c>
      <c r="I266" s="191"/>
      <c r="J266" s="192">
        <f>ROUND(I266*H266,2)</f>
        <v>0</v>
      </c>
      <c r="K266" s="193"/>
      <c r="L266" s="37"/>
      <c r="M266" s="194" t="s">
        <v>19</v>
      </c>
      <c r="N266" s="195" t="s">
        <v>45</v>
      </c>
      <c r="O266" s="62"/>
      <c r="P266" s="196">
        <f>O266*H266</f>
        <v>0</v>
      </c>
      <c r="Q266" s="196">
        <v>0</v>
      </c>
      <c r="R266" s="196">
        <f>Q266*H266</f>
        <v>0</v>
      </c>
      <c r="S266" s="196">
        <v>0</v>
      </c>
      <c r="T266" s="197">
        <f>S266*H266</f>
        <v>0</v>
      </c>
      <c r="U266" s="32"/>
      <c r="V266" s="32"/>
      <c r="W266" s="32"/>
      <c r="X266" s="32"/>
      <c r="Y266" s="32"/>
      <c r="Z266" s="32"/>
      <c r="AA266" s="32"/>
      <c r="AB266" s="32"/>
      <c r="AC266" s="32"/>
      <c r="AD266" s="32"/>
      <c r="AE266" s="32"/>
      <c r="AR266" s="198" t="s">
        <v>211</v>
      </c>
      <c r="AT266" s="198" t="s">
        <v>139</v>
      </c>
      <c r="AU266" s="198" t="s">
        <v>144</v>
      </c>
      <c r="AY266" s="15" t="s">
        <v>136</v>
      </c>
      <c r="BE266" s="199">
        <f>IF(N266="základní",J266,0)</f>
        <v>0</v>
      </c>
      <c r="BF266" s="199">
        <f>IF(N266="snížená",J266,0)</f>
        <v>0</v>
      </c>
      <c r="BG266" s="199">
        <f>IF(N266="zákl. přenesená",J266,0)</f>
        <v>0</v>
      </c>
      <c r="BH266" s="199">
        <f>IF(N266="sníž. přenesená",J266,0)</f>
        <v>0</v>
      </c>
      <c r="BI266" s="199">
        <f>IF(N266="nulová",J266,0)</f>
        <v>0</v>
      </c>
      <c r="BJ266" s="15" t="s">
        <v>144</v>
      </c>
      <c r="BK266" s="199">
        <f>ROUND(I266*H266,2)</f>
        <v>0</v>
      </c>
      <c r="BL266" s="15" t="s">
        <v>211</v>
      </c>
      <c r="BM266" s="198" t="s">
        <v>1113</v>
      </c>
    </row>
    <row r="267" spans="1:65" s="2" customFormat="1" ht="126.75">
      <c r="A267" s="32"/>
      <c r="B267" s="33"/>
      <c r="C267" s="34"/>
      <c r="D267" s="200" t="s">
        <v>154</v>
      </c>
      <c r="E267" s="34"/>
      <c r="F267" s="201" t="s">
        <v>527</v>
      </c>
      <c r="G267" s="34"/>
      <c r="H267" s="34"/>
      <c r="I267" s="106"/>
      <c r="J267" s="34"/>
      <c r="K267" s="34"/>
      <c r="L267" s="37"/>
      <c r="M267" s="202"/>
      <c r="N267" s="203"/>
      <c r="O267" s="62"/>
      <c r="P267" s="62"/>
      <c r="Q267" s="62"/>
      <c r="R267" s="62"/>
      <c r="S267" s="62"/>
      <c r="T267" s="63"/>
      <c r="U267" s="32"/>
      <c r="V267" s="32"/>
      <c r="W267" s="32"/>
      <c r="X267" s="32"/>
      <c r="Y267" s="32"/>
      <c r="Z267" s="32"/>
      <c r="AA267" s="32"/>
      <c r="AB267" s="32"/>
      <c r="AC267" s="32"/>
      <c r="AD267" s="32"/>
      <c r="AE267" s="32"/>
      <c r="AT267" s="15" t="s">
        <v>154</v>
      </c>
      <c r="AU267" s="15" t="s">
        <v>144</v>
      </c>
    </row>
    <row r="268" spans="1:65" s="2" customFormat="1" ht="48" customHeight="1">
      <c r="A268" s="32"/>
      <c r="B268" s="33"/>
      <c r="C268" s="186" t="s">
        <v>594</v>
      </c>
      <c r="D268" s="186" t="s">
        <v>139</v>
      </c>
      <c r="E268" s="187" t="s">
        <v>589</v>
      </c>
      <c r="F268" s="188" t="s">
        <v>590</v>
      </c>
      <c r="G268" s="189" t="s">
        <v>240</v>
      </c>
      <c r="H268" s="190">
        <v>3.1E-2</v>
      </c>
      <c r="I268" s="191"/>
      <c r="J268" s="192">
        <f>ROUND(I268*H268,2)</f>
        <v>0</v>
      </c>
      <c r="K268" s="193"/>
      <c r="L268" s="37"/>
      <c r="M268" s="194" t="s">
        <v>19</v>
      </c>
      <c r="N268" s="195" t="s">
        <v>45</v>
      </c>
      <c r="O268" s="62"/>
      <c r="P268" s="196">
        <f>O268*H268</f>
        <v>0</v>
      </c>
      <c r="Q268" s="196">
        <v>0</v>
      </c>
      <c r="R268" s="196">
        <f>Q268*H268</f>
        <v>0</v>
      </c>
      <c r="S268" s="196">
        <v>0</v>
      </c>
      <c r="T268" s="197">
        <f>S268*H268</f>
        <v>0</v>
      </c>
      <c r="U268" s="32"/>
      <c r="V268" s="32"/>
      <c r="W268" s="32"/>
      <c r="X268" s="32"/>
      <c r="Y268" s="32"/>
      <c r="Z268" s="32"/>
      <c r="AA268" s="32"/>
      <c r="AB268" s="32"/>
      <c r="AC268" s="32"/>
      <c r="AD268" s="32"/>
      <c r="AE268" s="32"/>
      <c r="AR268" s="198" t="s">
        <v>211</v>
      </c>
      <c r="AT268" s="198" t="s">
        <v>139</v>
      </c>
      <c r="AU268" s="198" t="s">
        <v>144</v>
      </c>
      <c r="AY268" s="15" t="s">
        <v>136</v>
      </c>
      <c r="BE268" s="199">
        <f>IF(N268="základní",J268,0)</f>
        <v>0</v>
      </c>
      <c r="BF268" s="199">
        <f>IF(N268="snížená",J268,0)</f>
        <v>0</v>
      </c>
      <c r="BG268" s="199">
        <f>IF(N268="zákl. přenesená",J268,0)</f>
        <v>0</v>
      </c>
      <c r="BH268" s="199">
        <f>IF(N268="sníž. přenesená",J268,0)</f>
        <v>0</v>
      </c>
      <c r="BI268" s="199">
        <f>IF(N268="nulová",J268,0)</f>
        <v>0</v>
      </c>
      <c r="BJ268" s="15" t="s">
        <v>144</v>
      </c>
      <c r="BK268" s="199">
        <f>ROUND(I268*H268,2)</f>
        <v>0</v>
      </c>
      <c r="BL268" s="15" t="s">
        <v>211</v>
      </c>
      <c r="BM268" s="198" t="s">
        <v>1114</v>
      </c>
    </row>
    <row r="269" spans="1:65" s="2" customFormat="1" ht="126.75">
      <c r="A269" s="32"/>
      <c r="B269" s="33"/>
      <c r="C269" s="34"/>
      <c r="D269" s="200" t="s">
        <v>154</v>
      </c>
      <c r="E269" s="34"/>
      <c r="F269" s="201" t="s">
        <v>527</v>
      </c>
      <c r="G269" s="34"/>
      <c r="H269" s="34"/>
      <c r="I269" s="106"/>
      <c r="J269" s="34"/>
      <c r="K269" s="34"/>
      <c r="L269" s="37"/>
      <c r="M269" s="202"/>
      <c r="N269" s="203"/>
      <c r="O269" s="62"/>
      <c r="P269" s="62"/>
      <c r="Q269" s="62"/>
      <c r="R269" s="62"/>
      <c r="S269" s="62"/>
      <c r="T269" s="63"/>
      <c r="U269" s="32"/>
      <c r="V269" s="32"/>
      <c r="W269" s="32"/>
      <c r="X269" s="32"/>
      <c r="Y269" s="32"/>
      <c r="Z269" s="32"/>
      <c r="AA269" s="32"/>
      <c r="AB269" s="32"/>
      <c r="AC269" s="32"/>
      <c r="AD269" s="32"/>
      <c r="AE269" s="32"/>
      <c r="AT269" s="15" t="s">
        <v>154</v>
      </c>
      <c r="AU269" s="15" t="s">
        <v>144</v>
      </c>
    </row>
    <row r="270" spans="1:65" s="12" customFormat="1" ht="22.9" customHeight="1">
      <c r="B270" s="170"/>
      <c r="C270" s="171"/>
      <c r="D270" s="172" t="s">
        <v>72</v>
      </c>
      <c r="E270" s="184" t="s">
        <v>592</v>
      </c>
      <c r="F270" s="184" t="s">
        <v>593</v>
      </c>
      <c r="G270" s="171"/>
      <c r="H270" s="171"/>
      <c r="I270" s="174"/>
      <c r="J270" s="185">
        <f>BK270</f>
        <v>0</v>
      </c>
      <c r="K270" s="171"/>
      <c r="L270" s="176"/>
      <c r="M270" s="177"/>
      <c r="N270" s="178"/>
      <c r="O270" s="178"/>
      <c r="P270" s="179">
        <f>SUM(P271:P283)</f>
        <v>0</v>
      </c>
      <c r="Q270" s="178"/>
      <c r="R270" s="179">
        <f>SUM(R271:R283)</f>
        <v>1.66E-3</v>
      </c>
      <c r="S270" s="178"/>
      <c r="T270" s="180">
        <f>SUM(T271:T283)</f>
        <v>0</v>
      </c>
      <c r="AR270" s="181" t="s">
        <v>144</v>
      </c>
      <c r="AT270" s="182" t="s">
        <v>72</v>
      </c>
      <c r="AU270" s="182" t="s">
        <v>81</v>
      </c>
      <c r="AY270" s="181" t="s">
        <v>136</v>
      </c>
      <c r="BK270" s="183">
        <f>SUM(BK271:BK283)</f>
        <v>0</v>
      </c>
    </row>
    <row r="271" spans="1:65" s="2" customFormat="1" ht="16.5" customHeight="1">
      <c r="A271" s="32"/>
      <c r="B271" s="33"/>
      <c r="C271" s="186" t="s">
        <v>598</v>
      </c>
      <c r="D271" s="186" t="s">
        <v>139</v>
      </c>
      <c r="E271" s="187" t="s">
        <v>595</v>
      </c>
      <c r="F271" s="188" t="s">
        <v>596</v>
      </c>
      <c r="G271" s="189" t="s">
        <v>370</v>
      </c>
      <c r="H271" s="190">
        <v>1</v>
      </c>
      <c r="I271" s="191"/>
      <c r="J271" s="192">
        <f t="shared" ref="J271:J280" si="20">ROUND(I271*H271,2)</f>
        <v>0</v>
      </c>
      <c r="K271" s="193"/>
      <c r="L271" s="37"/>
      <c r="M271" s="194" t="s">
        <v>19</v>
      </c>
      <c r="N271" s="195" t="s">
        <v>45</v>
      </c>
      <c r="O271" s="62"/>
      <c r="P271" s="196">
        <f t="shared" ref="P271:P280" si="21">O271*H271</f>
        <v>0</v>
      </c>
      <c r="Q271" s="196">
        <v>0</v>
      </c>
      <c r="R271" s="196">
        <f t="shared" ref="R271:R280" si="22">Q271*H271</f>
        <v>0</v>
      </c>
      <c r="S271" s="196">
        <v>0</v>
      </c>
      <c r="T271" s="197">
        <f t="shared" ref="T271:T280" si="23">S271*H271</f>
        <v>0</v>
      </c>
      <c r="U271" s="32"/>
      <c r="V271" s="32"/>
      <c r="W271" s="32"/>
      <c r="X271" s="32"/>
      <c r="Y271" s="32"/>
      <c r="Z271" s="32"/>
      <c r="AA271" s="32"/>
      <c r="AB271" s="32"/>
      <c r="AC271" s="32"/>
      <c r="AD271" s="32"/>
      <c r="AE271" s="32"/>
      <c r="AR271" s="198" t="s">
        <v>211</v>
      </c>
      <c r="AT271" s="198" t="s">
        <v>139</v>
      </c>
      <c r="AU271" s="198" t="s">
        <v>144</v>
      </c>
      <c r="AY271" s="15" t="s">
        <v>136</v>
      </c>
      <c r="BE271" s="199">
        <f t="shared" ref="BE271:BE280" si="24">IF(N271="základní",J271,0)</f>
        <v>0</v>
      </c>
      <c r="BF271" s="199">
        <f t="shared" ref="BF271:BF280" si="25">IF(N271="snížená",J271,0)</f>
        <v>0</v>
      </c>
      <c r="BG271" s="199">
        <f t="shared" ref="BG271:BG280" si="26">IF(N271="zákl. přenesená",J271,0)</f>
        <v>0</v>
      </c>
      <c r="BH271" s="199">
        <f t="shared" ref="BH271:BH280" si="27">IF(N271="sníž. přenesená",J271,0)</f>
        <v>0</v>
      </c>
      <c r="BI271" s="199">
        <f t="shared" ref="BI271:BI280" si="28">IF(N271="nulová",J271,0)</f>
        <v>0</v>
      </c>
      <c r="BJ271" s="15" t="s">
        <v>144</v>
      </c>
      <c r="BK271" s="199">
        <f t="shared" ref="BK271:BK280" si="29">ROUND(I271*H271,2)</f>
        <v>0</v>
      </c>
      <c r="BL271" s="15" t="s">
        <v>211</v>
      </c>
      <c r="BM271" s="198" t="s">
        <v>1115</v>
      </c>
    </row>
    <row r="272" spans="1:65" s="2" customFormat="1" ht="48" customHeight="1">
      <c r="A272" s="32"/>
      <c r="B272" s="33"/>
      <c r="C272" s="186" t="s">
        <v>602</v>
      </c>
      <c r="D272" s="186" t="s">
        <v>139</v>
      </c>
      <c r="E272" s="187" t="s">
        <v>599</v>
      </c>
      <c r="F272" s="188" t="s">
        <v>600</v>
      </c>
      <c r="G272" s="189" t="s">
        <v>162</v>
      </c>
      <c r="H272" s="190">
        <v>1</v>
      </c>
      <c r="I272" s="191"/>
      <c r="J272" s="192">
        <f t="shared" si="20"/>
        <v>0</v>
      </c>
      <c r="K272" s="193"/>
      <c r="L272" s="37"/>
      <c r="M272" s="194" t="s">
        <v>19</v>
      </c>
      <c r="N272" s="195" t="s">
        <v>45</v>
      </c>
      <c r="O272" s="62"/>
      <c r="P272" s="196">
        <f t="shared" si="21"/>
        <v>0</v>
      </c>
      <c r="Q272" s="196">
        <v>0</v>
      </c>
      <c r="R272" s="196">
        <f t="shared" si="22"/>
        <v>0</v>
      </c>
      <c r="S272" s="196">
        <v>0</v>
      </c>
      <c r="T272" s="197">
        <f t="shared" si="23"/>
        <v>0</v>
      </c>
      <c r="U272" s="32"/>
      <c r="V272" s="32"/>
      <c r="W272" s="32"/>
      <c r="X272" s="32"/>
      <c r="Y272" s="32"/>
      <c r="Z272" s="32"/>
      <c r="AA272" s="32"/>
      <c r="AB272" s="32"/>
      <c r="AC272" s="32"/>
      <c r="AD272" s="32"/>
      <c r="AE272" s="32"/>
      <c r="AR272" s="198" t="s">
        <v>211</v>
      </c>
      <c r="AT272" s="198" t="s">
        <v>139</v>
      </c>
      <c r="AU272" s="198" t="s">
        <v>144</v>
      </c>
      <c r="AY272" s="15" t="s">
        <v>136</v>
      </c>
      <c r="BE272" s="199">
        <f t="shared" si="24"/>
        <v>0</v>
      </c>
      <c r="BF272" s="199">
        <f t="shared" si="25"/>
        <v>0</v>
      </c>
      <c r="BG272" s="199">
        <f t="shared" si="26"/>
        <v>0</v>
      </c>
      <c r="BH272" s="199">
        <f t="shared" si="27"/>
        <v>0</v>
      </c>
      <c r="BI272" s="199">
        <f t="shared" si="28"/>
        <v>0</v>
      </c>
      <c r="BJ272" s="15" t="s">
        <v>144</v>
      </c>
      <c r="BK272" s="199">
        <f t="shared" si="29"/>
        <v>0</v>
      </c>
      <c r="BL272" s="15" t="s">
        <v>211</v>
      </c>
      <c r="BM272" s="198" t="s">
        <v>1116</v>
      </c>
    </row>
    <row r="273" spans="1:65" s="2" customFormat="1" ht="16.5" customHeight="1">
      <c r="A273" s="32"/>
      <c r="B273" s="33"/>
      <c r="C273" s="204" t="s">
        <v>606</v>
      </c>
      <c r="D273" s="204" t="s">
        <v>179</v>
      </c>
      <c r="E273" s="205" t="s">
        <v>603</v>
      </c>
      <c r="F273" s="206" t="s">
        <v>604</v>
      </c>
      <c r="G273" s="207" t="s">
        <v>162</v>
      </c>
      <c r="H273" s="208">
        <v>1</v>
      </c>
      <c r="I273" s="209"/>
      <c r="J273" s="210">
        <f t="shared" si="20"/>
        <v>0</v>
      </c>
      <c r="K273" s="211"/>
      <c r="L273" s="212"/>
      <c r="M273" s="213" t="s">
        <v>19</v>
      </c>
      <c r="N273" s="214" t="s">
        <v>45</v>
      </c>
      <c r="O273" s="62"/>
      <c r="P273" s="196">
        <f t="shared" si="21"/>
        <v>0</v>
      </c>
      <c r="Q273" s="196">
        <v>6.0000000000000002E-5</v>
      </c>
      <c r="R273" s="196">
        <f t="shared" si="22"/>
        <v>6.0000000000000002E-5</v>
      </c>
      <c r="S273" s="196">
        <v>0</v>
      </c>
      <c r="T273" s="197">
        <f t="shared" si="23"/>
        <v>0</v>
      </c>
      <c r="U273" s="32"/>
      <c r="V273" s="32"/>
      <c r="W273" s="32"/>
      <c r="X273" s="32"/>
      <c r="Y273" s="32"/>
      <c r="Z273" s="32"/>
      <c r="AA273" s="32"/>
      <c r="AB273" s="32"/>
      <c r="AC273" s="32"/>
      <c r="AD273" s="32"/>
      <c r="AE273" s="32"/>
      <c r="AR273" s="198" t="s">
        <v>293</v>
      </c>
      <c r="AT273" s="198" t="s">
        <v>179</v>
      </c>
      <c r="AU273" s="198" t="s">
        <v>144</v>
      </c>
      <c r="AY273" s="15" t="s">
        <v>136</v>
      </c>
      <c r="BE273" s="199">
        <f t="shared" si="24"/>
        <v>0</v>
      </c>
      <c r="BF273" s="199">
        <f t="shared" si="25"/>
        <v>0</v>
      </c>
      <c r="BG273" s="199">
        <f t="shared" si="26"/>
        <v>0</v>
      </c>
      <c r="BH273" s="199">
        <f t="shared" si="27"/>
        <v>0</v>
      </c>
      <c r="BI273" s="199">
        <f t="shared" si="28"/>
        <v>0</v>
      </c>
      <c r="BJ273" s="15" t="s">
        <v>144</v>
      </c>
      <c r="BK273" s="199">
        <f t="shared" si="29"/>
        <v>0</v>
      </c>
      <c r="BL273" s="15" t="s">
        <v>211</v>
      </c>
      <c r="BM273" s="198" t="s">
        <v>1117</v>
      </c>
    </row>
    <row r="274" spans="1:65" s="2" customFormat="1" ht="36" customHeight="1">
      <c r="A274" s="32"/>
      <c r="B274" s="33"/>
      <c r="C274" s="186" t="s">
        <v>610</v>
      </c>
      <c r="D274" s="186" t="s">
        <v>139</v>
      </c>
      <c r="E274" s="187" t="s">
        <v>607</v>
      </c>
      <c r="F274" s="188" t="s">
        <v>608</v>
      </c>
      <c r="G274" s="189" t="s">
        <v>162</v>
      </c>
      <c r="H274" s="190">
        <v>1</v>
      </c>
      <c r="I274" s="191"/>
      <c r="J274" s="192">
        <f t="shared" si="20"/>
        <v>0</v>
      </c>
      <c r="K274" s="193"/>
      <c r="L274" s="37"/>
      <c r="M274" s="194" t="s">
        <v>19</v>
      </c>
      <c r="N274" s="195" t="s">
        <v>45</v>
      </c>
      <c r="O274" s="62"/>
      <c r="P274" s="196">
        <f t="shared" si="21"/>
        <v>0</v>
      </c>
      <c r="Q274" s="196">
        <v>0</v>
      </c>
      <c r="R274" s="196">
        <f t="shared" si="22"/>
        <v>0</v>
      </c>
      <c r="S274" s="196">
        <v>0</v>
      </c>
      <c r="T274" s="197">
        <f t="shared" si="23"/>
        <v>0</v>
      </c>
      <c r="U274" s="32"/>
      <c r="V274" s="32"/>
      <c r="W274" s="32"/>
      <c r="X274" s="32"/>
      <c r="Y274" s="32"/>
      <c r="Z274" s="32"/>
      <c r="AA274" s="32"/>
      <c r="AB274" s="32"/>
      <c r="AC274" s="32"/>
      <c r="AD274" s="32"/>
      <c r="AE274" s="32"/>
      <c r="AR274" s="198" t="s">
        <v>211</v>
      </c>
      <c r="AT274" s="198" t="s">
        <v>139</v>
      </c>
      <c r="AU274" s="198" t="s">
        <v>144</v>
      </c>
      <c r="AY274" s="15" t="s">
        <v>136</v>
      </c>
      <c r="BE274" s="199">
        <f t="shared" si="24"/>
        <v>0</v>
      </c>
      <c r="BF274" s="199">
        <f t="shared" si="25"/>
        <v>0</v>
      </c>
      <c r="BG274" s="199">
        <f t="shared" si="26"/>
        <v>0</v>
      </c>
      <c r="BH274" s="199">
        <f t="shared" si="27"/>
        <v>0</v>
      </c>
      <c r="BI274" s="199">
        <f t="shared" si="28"/>
        <v>0</v>
      </c>
      <c r="BJ274" s="15" t="s">
        <v>144</v>
      </c>
      <c r="BK274" s="199">
        <f t="shared" si="29"/>
        <v>0</v>
      </c>
      <c r="BL274" s="15" t="s">
        <v>211</v>
      </c>
      <c r="BM274" s="198" t="s">
        <v>1118</v>
      </c>
    </row>
    <row r="275" spans="1:65" s="2" customFormat="1" ht="24" customHeight="1">
      <c r="A275" s="32"/>
      <c r="B275" s="33"/>
      <c r="C275" s="186" t="s">
        <v>614</v>
      </c>
      <c r="D275" s="186" t="s">
        <v>139</v>
      </c>
      <c r="E275" s="187" t="s">
        <v>611</v>
      </c>
      <c r="F275" s="188" t="s">
        <v>612</v>
      </c>
      <c r="G275" s="189" t="s">
        <v>162</v>
      </c>
      <c r="H275" s="190">
        <v>3</v>
      </c>
      <c r="I275" s="191"/>
      <c r="J275" s="192">
        <f t="shared" si="20"/>
        <v>0</v>
      </c>
      <c r="K275" s="193"/>
      <c r="L275" s="37"/>
      <c r="M275" s="194" t="s">
        <v>19</v>
      </c>
      <c r="N275" s="195" t="s">
        <v>45</v>
      </c>
      <c r="O275" s="62"/>
      <c r="P275" s="196">
        <f t="shared" si="21"/>
        <v>0</v>
      </c>
      <c r="Q275" s="196">
        <v>0</v>
      </c>
      <c r="R275" s="196">
        <f t="shared" si="22"/>
        <v>0</v>
      </c>
      <c r="S275" s="196">
        <v>0</v>
      </c>
      <c r="T275" s="197">
        <f t="shared" si="23"/>
        <v>0</v>
      </c>
      <c r="U275" s="32"/>
      <c r="V275" s="32"/>
      <c r="W275" s="32"/>
      <c r="X275" s="32"/>
      <c r="Y275" s="32"/>
      <c r="Z275" s="32"/>
      <c r="AA275" s="32"/>
      <c r="AB275" s="32"/>
      <c r="AC275" s="32"/>
      <c r="AD275" s="32"/>
      <c r="AE275" s="32"/>
      <c r="AR275" s="198" t="s">
        <v>211</v>
      </c>
      <c r="AT275" s="198" t="s">
        <v>139</v>
      </c>
      <c r="AU275" s="198" t="s">
        <v>144</v>
      </c>
      <c r="AY275" s="15" t="s">
        <v>136</v>
      </c>
      <c r="BE275" s="199">
        <f t="shared" si="24"/>
        <v>0</v>
      </c>
      <c r="BF275" s="199">
        <f t="shared" si="25"/>
        <v>0</v>
      </c>
      <c r="BG275" s="199">
        <f t="shared" si="26"/>
        <v>0</v>
      </c>
      <c r="BH275" s="199">
        <f t="shared" si="27"/>
        <v>0</v>
      </c>
      <c r="BI275" s="199">
        <f t="shared" si="28"/>
        <v>0</v>
      </c>
      <c r="BJ275" s="15" t="s">
        <v>144</v>
      </c>
      <c r="BK275" s="199">
        <f t="shared" si="29"/>
        <v>0</v>
      </c>
      <c r="BL275" s="15" t="s">
        <v>211</v>
      </c>
      <c r="BM275" s="198" t="s">
        <v>1119</v>
      </c>
    </row>
    <row r="276" spans="1:65" s="2" customFormat="1" ht="24" customHeight="1">
      <c r="A276" s="32"/>
      <c r="B276" s="33"/>
      <c r="C276" s="186" t="s">
        <v>618</v>
      </c>
      <c r="D276" s="186" t="s">
        <v>139</v>
      </c>
      <c r="E276" s="187" t="s">
        <v>615</v>
      </c>
      <c r="F276" s="188" t="s">
        <v>616</v>
      </c>
      <c r="G276" s="189" t="s">
        <v>162</v>
      </c>
      <c r="H276" s="190">
        <v>1</v>
      </c>
      <c r="I276" s="191"/>
      <c r="J276" s="192">
        <f t="shared" si="20"/>
        <v>0</v>
      </c>
      <c r="K276" s="193"/>
      <c r="L276" s="37"/>
      <c r="M276" s="194" t="s">
        <v>19</v>
      </c>
      <c r="N276" s="195" t="s">
        <v>45</v>
      </c>
      <c r="O276" s="62"/>
      <c r="P276" s="196">
        <f t="shared" si="21"/>
        <v>0</v>
      </c>
      <c r="Q276" s="196">
        <v>0</v>
      </c>
      <c r="R276" s="196">
        <f t="shared" si="22"/>
        <v>0</v>
      </c>
      <c r="S276" s="196">
        <v>0</v>
      </c>
      <c r="T276" s="197">
        <f t="shared" si="23"/>
        <v>0</v>
      </c>
      <c r="U276" s="32"/>
      <c r="V276" s="32"/>
      <c r="W276" s="32"/>
      <c r="X276" s="32"/>
      <c r="Y276" s="32"/>
      <c r="Z276" s="32"/>
      <c r="AA276" s="32"/>
      <c r="AB276" s="32"/>
      <c r="AC276" s="32"/>
      <c r="AD276" s="32"/>
      <c r="AE276" s="32"/>
      <c r="AR276" s="198" t="s">
        <v>211</v>
      </c>
      <c r="AT276" s="198" t="s">
        <v>139</v>
      </c>
      <c r="AU276" s="198" t="s">
        <v>144</v>
      </c>
      <c r="AY276" s="15" t="s">
        <v>136</v>
      </c>
      <c r="BE276" s="199">
        <f t="shared" si="24"/>
        <v>0</v>
      </c>
      <c r="BF276" s="199">
        <f t="shared" si="25"/>
        <v>0</v>
      </c>
      <c r="BG276" s="199">
        <f t="shared" si="26"/>
        <v>0</v>
      </c>
      <c r="BH276" s="199">
        <f t="shared" si="27"/>
        <v>0</v>
      </c>
      <c r="BI276" s="199">
        <f t="shared" si="28"/>
        <v>0</v>
      </c>
      <c r="BJ276" s="15" t="s">
        <v>144</v>
      </c>
      <c r="BK276" s="199">
        <f t="shared" si="29"/>
        <v>0</v>
      </c>
      <c r="BL276" s="15" t="s">
        <v>211</v>
      </c>
      <c r="BM276" s="198" t="s">
        <v>1120</v>
      </c>
    </row>
    <row r="277" spans="1:65" s="2" customFormat="1" ht="16.5" customHeight="1">
      <c r="A277" s="32"/>
      <c r="B277" s="33"/>
      <c r="C277" s="204" t="s">
        <v>622</v>
      </c>
      <c r="D277" s="204" t="s">
        <v>179</v>
      </c>
      <c r="E277" s="205" t="s">
        <v>619</v>
      </c>
      <c r="F277" s="206" t="s">
        <v>620</v>
      </c>
      <c r="G277" s="207" t="s">
        <v>162</v>
      </c>
      <c r="H277" s="208">
        <v>1</v>
      </c>
      <c r="I277" s="209"/>
      <c r="J277" s="210">
        <f t="shared" si="20"/>
        <v>0</v>
      </c>
      <c r="K277" s="211"/>
      <c r="L277" s="212"/>
      <c r="M277" s="213" t="s">
        <v>19</v>
      </c>
      <c r="N277" s="214" t="s">
        <v>45</v>
      </c>
      <c r="O277" s="62"/>
      <c r="P277" s="196">
        <f t="shared" si="21"/>
        <v>0</v>
      </c>
      <c r="Q277" s="196">
        <v>4.0000000000000002E-4</v>
      </c>
      <c r="R277" s="196">
        <f t="shared" si="22"/>
        <v>4.0000000000000002E-4</v>
      </c>
      <c r="S277" s="196">
        <v>0</v>
      </c>
      <c r="T277" s="197">
        <f t="shared" si="23"/>
        <v>0</v>
      </c>
      <c r="U277" s="32"/>
      <c r="V277" s="32"/>
      <c r="W277" s="32"/>
      <c r="X277" s="32"/>
      <c r="Y277" s="32"/>
      <c r="Z277" s="32"/>
      <c r="AA277" s="32"/>
      <c r="AB277" s="32"/>
      <c r="AC277" s="32"/>
      <c r="AD277" s="32"/>
      <c r="AE277" s="32"/>
      <c r="AR277" s="198" t="s">
        <v>293</v>
      </c>
      <c r="AT277" s="198" t="s">
        <v>179</v>
      </c>
      <c r="AU277" s="198" t="s">
        <v>144</v>
      </c>
      <c r="AY277" s="15" t="s">
        <v>136</v>
      </c>
      <c r="BE277" s="199">
        <f t="shared" si="24"/>
        <v>0</v>
      </c>
      <c r="BF277" s="199">
        <f t="shared" si="25"/>
        <v>0</v>
      </c>
      <c r="BG277" s="199">
        <f t="shared" si="26"/>
        <v>0</v>
      </c>
      <c r="BH277" s="199">
        <f t="shared" si="27"/>
        <v>0</v>
      </c>
      <c r="BI277" s="199">
        <f t="shared" si="28"/>
        <v>0</v>
      </c>
      <c r="BJ277" s="15" t="s">
        <v>144</v>
      </c>
      <c r="BK277" s="199">
        <f t="shared" si="29"/>
        <v>0</v>
      </c>
      <c r="BL277" s="15" t="s">
        <v>211</v>
      </c>
      <c r="BM277" s="198" t="s">
        <v>1121</v>
      </c>
    </row>
    <row r="278" spans="1:65" s="2" customFormat="1" ht="16.5" customHeight="1">
      <c r="A278" s="32"/>
      <c r="B278" s="33"/>
      <c r="C278" s="204" t="s">
        <v>626</v>
      </c>
      <c r="D278" s="204" t="s">
        <v>179</v>
      </c>
      <c r="E278" s="205" t="s">
        <v>623</v>
      </c>
      <c r="F278" s="206" t="s">
        <v>624</v>
      </c>
      <c r="G278" s="207" t="s">
        <v>162</v>
      </c>
      <c r="H278" s="208">
        <v>2</v>
      </c>
      <c r="I278" s="209"/>
      <c r="J278" s="210">
        <f t="shared" si="20"/>
        <v>0</v>
      </c>
      <c r="K278" s="211"/>
      <c r="L278" s="212"/>
      <c r="M278" s="213" t="s">
        <v>19</v>
      </c>
      <c r="N278" s="214" t="s">
        <v>45</v>
      </c>
      <c r="O278" s="62"/>
      <c r="P278" s="196">
        <f t="shared" si="21"/>
        <v>0</v>
      </c>
      <c r="Q278" s="196">
        <v>4.0000000000000002E-4</v>
      </c>
      <c r="R278" s="196">
        <f t="shared" si="22"/>
        <v>8.0000000000000004E-4</v>
      </c>
      <c r="S278" s="196">
        <v>0</v>
      </c>
      <c r="T278" s="197">
        <f t="shared" si="23"/>
        <v>0</v>
      </c>
      <c r="U278" s="32"/>
      <c r="V278" s="32"/>
      <c r="W278" s="32"/>
      <c r="X278" s="32"/>
      <c r="Y278" s="32"/>
      <c r="Z278" s="32"/>
      <c r="AA278" s="32"/>
      <c r="AB278" s="32"/>
      <c r="AC278" s="32"/>
      <c r="AD278" s="32"/>
      <c r="AE278" s="32"/>
      <c r="AR278" s="198" t="s">
        <v>293</v>
      </c>
      <c r="AT278" s="198" t="s">
        <v>179</v>
      </c>
      <c r="AU278" s="198" t="s">
        <v>144</v>
      </c>
      <c r="AY278" s="15" t="s">
        <v>136</v>
      </c>
      <c r="BE278" s="199">
        <f t="shared" si="24"/>
        <v>0</v>
      </c>
      <c r="BF278" s="199">
        <f t="shared" si="25"/>
        <v>0</v>
      </c>
      <c r="BG278" s="199">
        <f t="shared" si="26"/>
        <v>0</v>
      </c>
      <c r="BH278" s="199">
        <f t="shared" si="27"/>
        <v>0</v>
      </c>
      <c r="BI278" s="199">
        <f t="shared" si="28"/>
        <v>0</v>
      </c>
      <c r="BJ278" s="15" t="s">
        <v>144</v>
      </c>
      <c r="BK278" s="199">
        <f t="shared" si="29"/>
        <v>0</v>
      </c>
      <c r="BL278" s="15" t="s">
        <v>211</v>
      </c>
      <c r="BM278" s="198" t="s">
        <v>1122</v>
      </c>
    </row>
    <row r="279" spans="1:65" s="2" customFormat="1" ht="16.5" customHeight="1">
      <c r="A279" s="32"/>
      <c r="B279" s="33"/>
      <c r="C279" s="204" t="s">
        <v>630</v>
      </c>
      <c r="D279" s="204" t="s">
        <v>179</v>
      </c>
      <c r="E279" s="205" t="s">
        <v>627</v>
      </c>
      <c r="F279" s="206" t="s">
        <v>628</v>
      </c>
      <c r="G279" s="207" t="s">
        <v>162</v>
      </c>
      <c r="H279" s="208">
        <v>1</v>
      </c>
      <c r="I279" s="209"/>
      <c r="J279" s="210">
        <f t="shared" si="20"/>
        <v>0</v>
      </c>
      <c r="K279" s="211"/>
      <c r="L279" s="212"/>
      <c r="M279" s="213" t="s">
        <v>19</v>
      </c>
      <c r="N279" s="214" t="s">
        <v>45</v>
      </c>
      <c r="O279" s="62"/>
      <c r="P279" s="196">
        <f t="shared" si="21"/>
        <v>0</v>
      </c>
      <c r="Q279" s="196">
        <v>4.0000000000000002E-4</v>
      </c>
      <c r="R279" s="196">
        <f t="shared" si="22"/>
        <v>4.0000000000000002E-4</v>
      </c>
      <c r="S279" s="196">
        <v>0</v>
      </c>
      <c r="T279" s="197">
        <f t="shared" si="23"/>
        <v>0</v>
      </c>
      <c r="U279" s="32"/>
      <c r="V279" s="32"/>
      <c r="W279" s="32"/>
      <c r="X279" s="32"/>
      <c r="Y279" s="32"/>
      <c r="Z279" s="32"/>
      <c r="AA279" s="32"/>
      <c r="AB279" s="32"/>
      <c r="AC279" s="32"/>
      <c r="AD279" s="32"/>
      <c r="AE279" s="32"/>
      <c r="AR279" s="198" t="s">
        <v>293</v>
      </c>
      <c r="AT279" s="198" t="s">
        <v>179</v>
      </c>
      <c r="AU279" s="198" t="s">
        <v>144</v>
      </c>
      <c r="AY279" s="15" t="s">
        <v>136</v>
      </c>
      <c r="BE279" s="199">
        <f t="shared" si="24"/>
        <v>0</v>
      </c>
      <c r="BF279" s="199">
        <f t="shared" si="25"/>
        <v>0</v>
      </c>
      <c r="BG279" s="199">
        <f t="shared" si="26"/>
        <v>0</v>
      </c>
      <c r="BH279" s="199">
        <f t="shared" si="27"/>
        <v>0</v>
      </c>
      <c r="BI279" s="199">
        <f t="shared" si="28"/>
        <v>0</v>
      </c>
      <c r="BJ279" s="15" t="s">
        <v>144</v>
      </c>
      <c r="BK279" s="199">
        <f t="shared" si="29"/>
        <v>0</v>
      </c>
      <c r="BL279" s="15" t="s">
        <v>211</v>
      </c>
      <c r="BM279" s="198" t="s">
        <v>1123</v>
      </c>
    </row>
    <row r="280" spans="1:65" s="2" customFormat="1" ht="36" customHeight="1">
      <c r="A280" s="32"/>
      <c r="B280" s="33"/>
      <c r="C280" s="186" t="s">
        <v>635</v>
      </c>
      <c r="D280" s="186" t="s">
        <v>139</v>
      </c>
      <c r="E280" s="187" t="s">
        <v>631</v>
      </c>
      <c r="F280" s="188" t="s">
        <v>632</v>
      </c>
      <c r="G280" s="189" t="s">
        <v>162</v>
      </c>
      <c r="H280" s="190">
        <v>0.1</v>
      </c>
      <c r="I280" s="191"/>
      <c r="J280" s="192">
        <f t="shared" si="20"/>
        <v>0</v>
      </c>
      <c r="K280" s="193"/>
      <c r="L280" s="37"/>
      <c r="M280" s="194" t="s">
        <v>19</v>
      </c>
      <c r="N280" s="195" t="s">
        <v>45</v>
      </c>
      <c r="O280" s="62"/>
      <c r="P280" s="196">
        <f t="shared" si="21"/>
        <v>0</v>
      </c>
      <c r="Q280" s="196">
        <v>0</v>
      </c>
      <c r="R280" s="196">
        <f t="shared" si="22"/>
        <v>0</v>
      </c>
      <c r="S280" s="196">
        <v>0</v>
      </c>
      <c r="T280" s="197">
        <f t="shared" si="23"/>
        <v>0</v>
      </c>
      <c r="U280" s="32"/>
      <c r="V280" s="32"/>
      <c r="W280" s="32"/>
      <c r="X280" s="32"/>
      <c r="Y280" s="32"/>
      <c r="Z280" s="32"/>
      <c r="AA280" s="32"/>
      <c r="AB280" s="32"/>
      <c r="AC280" s="32"/>
      <c r="AD280" s="32"/>
      <c r="AE280" s="32"/>
      <c r="AR280" s="198" t="s">
        <v>211</v>
      </c>
      <c r="AT280" s="198" t="s">
        <v>139</v>
      </c>
      <c r="AU280" s="198" t="s">
        <v>144</v>
      </c>
      <c r="AY280" s="15" t="s">
        <v>136</v>
      </c>
      <c r="BE280" s="199">
        <f t="shared" si="24"/>
        <v>0</v>
      </c>
      <c r="BF280" s="199">
        <f t="shared" si="25"/>
        <v>0</v>
      </c>
      <c r="BG280" s="199">
        <f t="shared" si="26"/>
        <v>0</v>
      </c>
      <c r="BH280" s="199">
        <f t="shared" si="27"/>
        <v>0</v>
      </c>
      <c r="BI280" s="199">
        <f t="shared" si="28"/>
        <v>0</v>
      </c>
      <c r="BJ280" s="15" t="s">
        <v>144</v>
      </c>
      <c r="BK280" s="199">
        <f t="shared" si="29"/>
        <v>0</v>
      </c>
      <c r="BL280" s="15" t="s">
        <v>211</v>
      </c>
      <c r="BM280" s="198" t="s">
        <v>1124</v>
      </c>
    </row>
    <row r="281" spans="1:65" s="2" customFormat="1" ht="39">
      <c r="A281" s="32"/>
      <c r="B281" s="33"/>
      <c r="C281" s="34"/>
      <c r="D281" s="200" t="s">
        <v>154</v>
      </c>
      <c r="E281" s="34"/>
      <c r="F281" s="201" t="s">
        <v>634</v>
      </c>
      <c r="G281" s="34"/>
      <c r="H281" s="34"/>
      <c r="I281" s="106"/>
      <c r="J281" s="34"/>
      <c r="K281" s="34"/>
      <c r="L281" s="37"/>
      <c r="M281" s="202"/>
      <c r="N281" s="203"/>
      <c r="O281" s="62"/>
      <c r="P281" s="62"/>
      <c r="Q281" s="62"/>
      <c r="R281" s="62"/>
      <c r="S281" s="62"/>
      <c r="T281" s="63"/>
      <c r="U281" s="32"/>
      <c r="V281" s="32"/>
      <c r="W281" s="32"/>
      <c r="X281" s="32"/>
      <c r="Y281" s="32"/>
      <c r="Z281" s="32"/>
      <c r="AA281" s="32"/>
      <c r="AB281" s="32"/>
      <c r="AC281" s="32"/>
      <c r="AD281" s="32"/>
      <c r="AE281" s="32"/>
      <c r="AT281" s="15" t="s">
        <v>154</v>
      </c>
      <c r="AU281" s="15" t="s">
        <v>144</v>
      </c>
    </row>
    <row r="282" spans="1:65" s="2" customFormat="1" ht="48" customHeight="1">
      <c r="A282" s="32"/>
      <c r="B282" s="33"/>
      <c r="C282" s="186" t="s">
        <v>641</v>
      </c>
      <c r="D282" s="186" t="s">
        <v>139</v>
      </c>
      <c r="E282" s="187" t="s">
        <v>636</v>
      </c>
      <c r="F282" s="188" t="s">
        <v>637</v>
      </c>
      <c r="G282" s="189" t="s">
        <v>240</v>
      </c>
      <c r="H282" s="190">
        <v>2E-3</v>
      </c>
      <c r="I282" s="191"/>
      <c r="J282" s="192">
        <f>ROUND(I282*H282,2)</f>
        <v>0</v>
      </c>
      <c r="K282" s="193"/>
      <c r="L282" s="37"/>
      <c r="M282" s="194" t="s">
        <v>19</v>
      </c>
      <c r="N282" s="195" t="s">
        <v>45</v>
      </c>
      <c r="O282" s="62"/>
      <c r="P282" s="196">
        <f>O282*H282</f>
        <v>0</v>
      </c>
      <c r="Q282" s="196">
        <v>0</v>
      </c>
      <c r="R282" s="196">
        <f>Q282*H282</f>
        <v>0</v>
      </c>
      <c r="S282" s="196">
        <v>0</v>
      </c>
      <c r="T282" s="197">
        <f>S282*H282</f>
        <v>0</v>
      </c>
      <c r="U282" s="32"/>
      <c r="V282" s="32"/>
      <c r="W282" s="32"/>
      <c r="X282" s="32"/>
      <c r="Y282" s="32"/>
      <c r="Z282" s="32"/>
      <c r="AA282" s="32"/>
      <c r="AB282" s="32"/>
      <c r="AC282" s="32"/>
      <c r="AD282" s="32"/>
      <c r="AE282" s="32"/>
      <c r="AR282" s="198" t="s">
        <v>211</v>
      </c>
      <c r="AT282" s="198" t="s">
        <v>139</v>
      </c>
      <c r="AU282" s="198" t="s">
        <v>144</v>
      </c>
      <c r="AY282" s="15" t="s">
        <v>136</v>
      </c>
      <c r="BE282" s="199">
        <f>IF(N282="základní",J282,0)</f>
        <v>0</v>
      </c>
      <c r="BF282" s="199">
        <f>IF(N282="snížená",J282,0)</f>
        <v>0</v>
      </c>
      <c r="BG282" s="199">
        <f>IF(N282="zákl. přenesená",J282,0)</f>
        <v>0</v>
      </c>
      <c r="BH282" s="199">
        <f>IF(N282="sníž. přenesená",J282,0)</f>
        <v>0</v>
      </c>
      <c r="BI282" s="199">
        <f>IF(N282="nulová",J282,0)</f>
        <v>0</v>
      </c>
      <c r="BJ282" s="15" t="s">
        <v>144</v>
      </c>
      <c r="BK282" s="199">
        <f>ROUND(I282*H282,2)</f>
        <v>0</v>
      </c>
      <c r="BL282" s="15" t="s">
        <v>211</v>
      </c>
      <c r="BM282" s="198" t="s">
        <v>1125</v>
      </c>
    </row>
    <row r="283" spans="1:65" s="2" customFormat="1" ht="126.75">
      <c r="A283" s="32"/>
      <c r="B283" s="33"/>
      <c r="C283" s="34"/>
      <c r="D283" s="200" t="s">
        <v>154</v>
      </c>
      <c r="E283" s="34"/>
      <c r="F283" s="201" t="s">
        <v>286</v>
      </c>
      <c r="G283" s="34"/>
      <c r="H283" s="34"/>
      <c r="I283" s="106"/>
      <c r="J283" s="34"/>
      <c r="K283" s="34"/>
      <c r="L283" s="37"/>
      <c r="M283" s="202"/>
      <c r="N283" s="203"/>
      <c r="O283" s="62"/>
      <c r="P283" s="62"/>
      <c r="Q283" s="62"/>
      <c r="R283" s="62"/>
      <c r="S283" s="62"/>
      <c r="T283" s="63"/>
      <c r="U283" s="32"/>
      <c r="V283" s="32"/>
      <c r="W283" s="32"/>
      <c r="X283" s="32"/>
      <c r="Y283" s="32"/>
      <c r="Z283" s="32"/>
      <c r="AA283" s="32"/>
      <c r="AB283" s="32"/>
      <c r="AC283" s="32"/>
      <c r="AD283" s="32"/>
      <c r="AE283" s="32"/>
      <c r="AT283" s="15" t="s">
        <v>154</v>
      </c>
      <c r="AU283" s="15" t="s">
        <v>144</v>
      </c>
    </row>
    <row r="284" spans="1:65" s="12" customFormat="1" ht="22.9" customHeight="1">
      <c r="B284" s="170"/>
      <c r="C284" s="171"/>
      <c r="D284" s="172" t="s">
        <v>72</v>
      </c>
      <c r="E284" s="184" t="s">
        <v>639</v>
      </c>
      <c r="F284" s="184" t="s">
        <v>640</v>
      </c>
      <c r="G284" s="171"/>
      <c r="H284" s="171"/>
      <c r="I284" s="174"/>
      <c r="J284" s="185">
        <f>BK284</f>
        <v>0</v>
      </c>
      <c r="K284" s="171"/>
      <c r="L284" s="176"/>
      <c r="M284" s="177"/>
      <c r="N284" s="178"/>
      <c r="O284" s="178"/>
      <c r="P284" s="179">
        <f>SUM(P285:P293)</f>
        <v>0</v>
      </c>
      <c r="Q284" s="178"/>
      <c r="R284" s="179">
        <f>SUM(R285:R293)</f>
        <v>8.9999999999999998E-4</v>
      </c>
      <c r="S284" s="178"/>
      <c r="T284" s="180">
        <f>SUM(T285:T293)</f>
        <v>5.8999999999999999E-3</v>
      </c>
      <c r="AR284" s="181" t="s">
        <v>144</v>
      </c>
      <c r="AT284" s="182" t="s">
        <v>72</v>
      </c>
      <c r="AU284" s="182" t="s">
        <v>81</v>
      </c>
      <c r="AY284" s="181" t="s">
        <v>136</v>
      </c>
      <c r="BK284" s="183">
        <f>SUM(BK285:BK293)</f>
        <v>0</v>
      </c>
    </row>
    <row r="285" spans="1:65" s="2" customFormat="1" ht="24" customHeight="1">
      <c r="A285" s="32"/>
      <c r="B285" s="33"/>
      <c r="C285" s="186" t="s">
        <v>645</v>
      </c>
      <c r="D285" s="186" t="s">
        <v>139</v>
      </c>
      <c r="E285" s="187" t="s">
        <v>642</v>
      </c>
      <c r="F285" s="188" t="s">
        <v>643</v>
      </c>
      <c r="G285" s="189" t="s">
        <v>162</v>
      </c>
      <c r="H285" s="190">
        <v>1</v>
      </c>
      <c r="I285" s="191"/>
      <c r="J285" s="192">
        <f t="shared" ref="J285:J290" si="30">ROUND(I285*H285,2)</f>
        <v>0</v>
      </c>
      <c r="K285" s="193"/>
      <c r="L285" s="37"/>
      <c r="M285" s="194" t="s">
        <v>19</v>
      </c>
      <c r="N285" s="195" t="s">
        <v>45</v>
      </c>
      <c r="O285" s="62"/>
      <c r="P285" s="196">
        <f t="shared" ref="P285:P290" si="31">O285*H285</f>
        <v>0</v>
      </c>
      <c r="Q285" s="196">
        <v>0</v>
      </c>
      <c r="R285" s="196">
        <f t="shared" ref="R285:R290" si="32">Q285*H285</f>
        <v>0</v>
      </c>
      <c r="S285" s="196">
        <v>0</v>
      </c>
      <c r="T285" s="197">
        <f t="shared" ref="T285:T290" si="33">S285*H285</f>
        <v>0</v>
      </c>
      <c r="U285" s="32"/>
      <c r="V285" s="32"/>
      <c r="W285" s="32"/>
      <c r="X285" s="32"/>
      <c r="Y285" s="32"/>
      <c r="Z285" s="32"/>
      <c r="AA285" s="32"/>
      <c r="AB285" s="32"/>
      <c r="AC285" s="32"/>
      <c r="AD285" s="32"/>
      <c r="AE285" s="32"/>
      <c r="AR285" s="198" t="s">
        <v>211</v>
      </c>
      <c r="AT285" s="198" t="s">
        <v>139</v>
      </c>
      <c r="AU285" s="198" t="s">
        <v>144</v>
      </c>
      <c r="AY285" s="15" t="s">
        <v>136</v>
      </c>
      <c r="BE285" s="199">
        <f t="shared" ref="BE285:BE290" si="34">IF(N285="základní",J285,0)</f>
        <v>0</v>
      </c>
      <c r="BF285" s="199">
        <f t="shared" ref="BF285:BF290" si="35">IF(N285="snížená",J285,0)</f>
        <v>0</v>
      </c>
      <c r="BG285" s="199">
        <f t="shared" ref="BG285:BG290" si="36">IF(N285="zákl. přenesená",J285,0)</f>
        <v>0</v>
      </c>
      <c r="BH285" s="199">
        <f t="shared" ref="BH285:BH290" si="37">IF(N285="sníž. přenesená",J285,0)</f>
        <v>0</v>
      </c>
      <c r="BI285" s="199">
        <f t="shared" ref="BI285:BI290" si="38">IF(N285="nulová",J285,0)</f>
        <v>0</v>
      </c>
      <c r="BJ285" s="15" t="s">
        <v>144</v>
      </c>
      <c r="BK285" s="199">
        <f t="shared" ref="BK285:BK290" si="39">ROUND(I285*H285,2)</f>
        <v>0</v>
      </c>
      <c r="BL285" s="15" t="s">
        <v>211</v>
      </c>
      <c r="BM285" s="198" t="s">
        <v>1126</v>
      </c>
    </row>
    <row r="286" spans="1:65" s="2" customFormat="1" ht="24" customHeight="1">
      <c r="A286" s="32"/>
      <c r="B286" s="33"/>
      <c r="C286" s="204" t="s">
        <v>649</v>
      </c>
      <c r="D286" s="204" t="s">
        <v>179</v>
      </c>
      <c r="E286" s="205" t="s">
        <v>646</v>
      </c>
      <c r="F286" s="206" t="s">
        <v>647</v>
      </c>
      <c r="G286" s="207" t="s">
        <v>162</v>
      </c>
      <c r="H286" s="208">
        <v>1</v>
      </c>
      <c r="I286" s="209"/>
      <c r="J286" s="210">
        <f t="shared" si="30"/>
        <v>0</v>
      </c>
      <c r="K286" s="211"/>
      <c r="L286" s="212"/>
      <c r="M286" s="213" t="s">
        <v>19</v>
      </c>
      <c r="N286" s="214" t="s">
        <v>45</v>
      </c>
      <c r="O286" s="62"/>
      <c r="P286" s="196">
        <f t="shared" si="31"/>
        <v>0</v>
      </c>
      <c r="Q286" s="196">
        <v>8.9999999999999998E-4</v>
      </c>
      <c r="R286" s="196">
        <f t="shared" si="32"/>
        <v>8.9999999999999998E-4</v>
      </c>
      <c r="S286" s="196">
        <v>0</v>
      </c>
      <c r="T286" s="197">
        <f t="shared" si="33"/>
        <v>0</v>
      </c>
      <c r="U286" s="32"/>
      <c r="V286" s="32"/>
      <c r="W286" s="32"/>
      <c r="X286" s="32"/>
      <c r="Y286" s="32"/>
      <c r="Z286" s="32"/>
      <c r="AA286" s="32"/>
      <c r="AB286" s="32"/>
      <c r="AC286" s="32"/>
      <c r="AD286" s="32"/>
      <c r="AE286" s="32"/>
      <c r="AR286" s="198" t="s">
        <v>293</v>
      </c>
      <c r="AT286" s="198" t="s">
        <v>179</v>
      </c>
      <c r="AU286" s="198" t="s">
        <v>144</v>
      </c>
      <c r="AY286" s="15" t="s">
        <v>136</v>
      </c>
      <c r="BE286" s="199">
        <f t="shared" si="34"/>
        <v>0</v>
      </c>
      <c r="BF286" s="199">
        <f t="shared" si="35"/>
        <v>0</v>
      </c>
      <c r="BG286" s="199">
        <f t="shared" si="36"/>
        <v>0</v>
      </c>
      <c r="BH286" s="199">
        <f t="shared" si="37"/>
        <v>0</v>
      </c>
      <c r="BI286" s="199">
        <f t="shared" si="38"/>
        <v>0</v>
      </c>
      <c r="BJ286" s="15" t="s">
        <v>144</v>
      </c>
      <c r="BK286" s="199">
        <f t="shared" si="39"/>
        <v>0</v>
      </c>
      <c r="BL286" s="15" t="s">
        <v>211</v>
      </c>
      <c r="BM286" s="198" t="s">
        <v>1127</v>
      </c>
    </row>
    <row r="287" spans="1:65" s="2" customFormat="1" ht="24" customHeight="1">
      <c r="A287" s="32"/>
      <c r="B287" s="33"/>
      <c r="C287" s="186" t="s">
        <v>653</v>
      </c>
      <c r="D287" s="186" t="s">
        <v>139</v>
      </c>
      <c r="E287" s="187" t="s">
        <v>650</v>
      </c>
      <c r="F287" s="188" t="s">
        <v>651</v>
      </c>
      <c r="G287" s="189" t="s">
        <v>162</v>
      </c>
      <c r="H287" s="190">
        <v>1</v>
      </c>
      <c r="I287" s="191"/>
      <c r="J287" s="192">
        <f t="shared" si="30"/>
        <v>0</v>
      </c>
      <c r="K287" s="193"/>
      <c r="L287" s="37"/>
      <c r="M287" s="194" t="s">
        <v>19</v>
      </c>
      <c r="N287" s="195" t="s">
        <v>45</v>
      </c>
      <c r="O287" s="62"/>
      <c r="P287" s="196">
        <f t="shared" si="31"/>
        <v>0</v>
      </c>
      <c r="Q287" s="196">
        <v>0</v>
      </c>
      <c r="R287" s="196">
        <f t="shared" si="32"/>
        <v>0</v>
      </c>
      <c r="S287" s="196">
        <v>2E-3</v>
      </c>
      <c r="T287" s="197">
        <f t="shared" si="33"/>
        <v>2E-3</v>
      </c>
      <c r="U287" s="32"/>
      <c r="V287" s="32"/>
      <c r="W287" s="32"/>
      <c r="X287" s="32"/>
      <c r="Y287" s="32"/>
      <c r="Z287" s="32"/>
      <c r="AA287" s="32"/>
      <c r="AB287" s="32"/>
      <c r="AC287" s="32"/>
      <c r="AD287" s="32"/>
      <c r="AE287" s="32"/>
      <c r="AR287" s="198" t="s">
        <v>211</v>
      </c>
      <c r="AT287" s="198" t="s">
        <v>139</v>
      </c>
      <c r="AU287" s="198" t="s">
        <v>144</v>
      </c>
      <c r="AY287" s="15" t="s">
        <v>136</v>
      </c>
      <c r="BE287" s="199">
        <f t="shared" si="34"/>
        <v>0</v>
      </c>
      <c r="BF287" s="199">
        <f t="shared" si="35"/>
        <v>0</v>
      </c>
      <c r="BG287" s="199">
        <f t="shared" si="36"/>
        <v>0</v>
      </c>
      <c r="BH287" s="199">
        <f t="shared" si="37"/>
        <v>0</v>
      </c>
      <c r="BI287" s="199">
        <f t="shared" si="38"/>
        <v>0</v>
      </c>
      <c r="BJ287" s="15" t="s">
        <v>144</v>
      </c>
      <c r="BK287" s="199">
        <f t="shared" si="39"/>
        <v>0</v>
      </c>
      <c r="BL287" s="15" t="s">
        <v>211</v>
      </c>
      <c r="BM287" s="198" t="s">
        <v>1128</v>
      </c>
    </row>
    <row r="288" spans="1:65" s="2" customFormat="1" ht="24" customHeight="1">
      <c r="A288" s="32"/>
      <c r="B288" s="33"/>
      <c r="C288" s="186" t="s">
        <v>657</v>
      </c>
      <c r="D288" s="186" t="s">
        <v>139</v>
      </c>
      <c r="E288" s="187" t="s">
        <v>654</v>
      </c>
      <c r="F288" s="188" t="s">
        <v>655</v>
      </c>
      <c r="G288" s="189" t="s">
        <v>162</v>
      </c>
      <c r="H288" s="190">
        <v>2</v>
      </c>
      <c r="I288" s="191"/>
      <c r="J288" s="192">
        <f t="shared" si="30"/>
        <v>0</v>
      </c>
      <c r="K288" s="193"/>
      <c r="L288" s="37"/>
      <c r="M288" s="194" t="s">
        <v>19</v>
      </c>
      <c r="N288" s="195" t="s">
        <v>45</v>
      </c>
      <c r="O288" s="62"/>
      <c r="P288" s="196">
        <f t="shared" si="31"/>
        <v>0</v>
      </c>
      <c r="Q288" s="196">
        <v>0</v>
      </c>
      <c r="R288" s="196">
        <f t="shared" si="32"/>
        <v>0</v>
      </c>
      <c r="S288" s="196">
        <v>0</v>
      </c>
      <c r="T288" s="197">
        <f t="shared" si="33"/>
        <v>0</v>
      </c>
      <c r="U288" s="32"/>
      <c r="V288" s="32"/>
      <c r="W288" s="32"/>
      <c r="X288" s="32"/>
      <c r="Y288" s="32"/>
      <c r="Z288" s="32"/>
      <c r="AA288" s="32"/>
      <c r="AB288" s="32"/>
      <c r="AC288" s="32"/>
      <c r="AD288" s="32"/>
      <c r="AE288" s="32"/>
      <c r="AR288" s="198" t="s">
        <v>211</v>
      </c>
      <c r="AT288" s="198" t="s">
        <v>139</v>
      </c>
      <c r="AU288" s="198" t="s">
        <v>144</v>
      </c>
      <c r="AY288" s="15" t="s">
        <v>136</v>
      </c>
      <c r="BE288" s="199">
        <f t="shared" si="34"/>
        <v>0</v>
      </c>
      <c r="BF288" s="199">
        <f t="shared" si="35"/>
        <v>0</v>
      </c>
      <c r="BG288" s="199">
        <f t="shared" si="36"/>
        <v>0</v>
      </c>
      <c r="BH288" s="199">
        <f t="shared" si="37"/>
        <v>0</v>
      </c>
      <c r="BI288" s="199">
        <f t="shared" si="38"/>
        <v>0</v>
      </c>
      <c r="BJ288" s="15" t="s">
        <v>144</v>
      </c>
      <c r="BK288" s="199">
        <f t="shared" si="39"/>
        <v>0</v>
      </c>
      <c r="BL288" s="15" t="s">
        <v>211</v>
      </c>
      <c r="BM288" s="198" t="s">
        <v>1129</v>
      </c>
    </row>
    <row r="289" spans="1:65" s="2" customFormat="1" ht="24" customHeight="1">
      <c r="A289" s="32"/>
      <c r="B289" s="33"/>
      <c r="C289" s="186" t="s">
        <v>661</v>
      </c>
      <c r="D289" s="186" t="s">
        <v>139</v>
      </c>
      <c r="E289" s="187" t="s">
        <v>658</v>
      </c>
      <c r="F289" s="188" t="s">
        <v>659</v>
      </c>
      <c r="G289" s="189" t="s">
        <v>214</v>
      </c>
      <c r="H289" s="190">
        <v>5</v>
      </c>
      <c r="I289" s="191"/>
      <c r="J289" s="192">
        <f t="shared" si="30"/>
        <v>0</v>
      </c>
      <c r="K289" s="193"/>
      <c r="L289" s="37"/>
      <c r="M289" s="194" t="s">
        <v>19</v>
      </c>
      <c r="N289" s="195" t="s">
        <v>45</v>
      </c>
      <c r="O289" s="62"/>
      <c r="P289" s="196">
        <f t="shared" si="31"/>
        <v>0</v>
      </c>
      <c r="Q289" s="196">
        <v>0</v>
      </c>
      <c r="R289" s="196">
        <f t="shared" si="32"/>
        <v>0</v>
      </c>
      <c r="S289" s="196">
        <v>0</v>
      </c>
      <c r="T289" s="197">
        <f t="shared" si="33"/>
        <v>0</v>
      </c>
      <c r="U289" s="32"/>
      <c r="V289" s="32"/>
      <c r="W289" s="32"/>
      <c r="X289" s="32"/>
      <c r="Y289" s="32"/>
      <c r="Z289" s="32"/>
      <c r="AA289" s="32"/>
      <c r="AB289" s="32"/>
      <c r="AC289" s="32"/>
      <c r="AD289" s="32"/>
      <c r="AE289" s="32"/>
      <c r="AR289" s="198" t="s">
        <v>211</v>
      </c>
      <c r="AT289" s="198" t="s">
        <v>139</v>
      </c>
      <c r="AU289" s="198" t="s">
        <v>144</v>
      </c>
      <c r="AY289" s="15" t="s">
        <v>136</v>
      </c>
      <c r="BE289" s="199">
        <f t="shared" si="34"/>
        <v>0</v>
      </c>
      <c r="BF289" s="199">
        <f t="shared" si="35"/>
        <v>0</v>
      </c>
      <c r="BG289" s="199">
        <f t="shared" si="36"/>
        <v>0</v>
      </c>
      <c r="BH289" s="199">
        <f t="shared" si="37"/>
        <v>0</v>
      </c>
      <c r="BI289" s="199">
        <f t="shared" si="38"/>
        <v>0</v>
      </c>
      <c r="BJ289" s="15" t="s">
        <v>144</v>
      </c>
      <c r="BK289" s="199">
        <f t="shared" si="39"/>
        <v>0</v>
      </c>
      <c r="BL289" s="15" t="s">
        <v>211</v>
      </c>
      <c r="BM289" s="198" t="s">
        <v>1130</v>
      </c>
    </row>
    <row r="290" spans="1:65" s="2" customFormat="1" ht="36" customHeight="1">
      <c r="A290" s="32"/>
      <c r="B290" s="33"/>
      <c r="C290" s="186" t="s">
        <v>666</v>
      </c>
      <c r="D290" s="186" t="s">
        <v>139</v>
      </c>
      <c r="E290" s="187" t="s">
        <v>662</v>
      </c>
      <c r="F290" s="188" t="s">
        <v>663</v>
      </c>
      <c r="G290" s="189" t="s">
        <v>214</v>
      </c>
      <c r="H290" s="190">
        <v>5</v>
      </c>
      <c r="I290" s="191"/>
      <c r="J290" s="192">
        <f t="shared" si="30"/>
        <v>0</v>
      </c>
      <c r="K290" s="193"/>
      <c r="L290" s="37"/>
      <c r="M290" s="194" t="s">
        <v>19</v>
      </c>
      <c r="N290" s="195" t="s">
        <v>45</v>
      </c>
      <c r="O290" s="62"/>
      <c r="P290" s="196">
        <f t="shared" si="31"/>
        <v>0</v>
      </c>
      <c r="Q290" s="196">
        <v>0</v>
      </c>
      <c r="R290" s="196">
        <f t="shared" si="32"/>
        <v>0</v>
      </c>
      <c r="S290" s="196">
        <v>7.7999999999999999E-4</v>
      </c>
      <c r="T290" s="197">
        <f t="shared" si="33"/>
        <v>3.8999999999999998E-3</v>
      </c>
      <c r="U290" s="32"/>
      <c r="V290" s="32"/>
      <c r="W290" s="32"/>
      <c r="X290" s="32"/>
      <c r="Y290" s="32"/>
      <c r="Z290" s="32"/>
      <c r="AA290" s="32"/>
      <c r="AB290" s="32"/>
      <c r="AC290" s="32"/>
      <c r="AD290" s="32"/>
      <c r="AE290" s="32"/>
      <c r="AR290" s="198" t="s">
        <v>211</v>
      </c>
      <c r="AT290" s="198" t="s">
        <v>139</v>
      </c>
      <c r="AU290" s="198" t="s">
        <v>144</v>
      </c>
      <c r="AY290" s="15" t="s">
        <v>136</v>
      </c>
      <c r="BE290" s="199">
        <f t="shared" si="34"/>
        <v>0</v>
      </c>
      <c r="BF290" s="199">
        <f t="shared" si="35"/>
        <v>0</v>
      </c>
      <c r="BG290" s="199">
        <f t="shared" si="36"/>
        <v>0</v>
      </c>
      <c r="BH290" s="199">
        <f t="shared" si="37"/>
        <v>0</v>
      </c>
      <c r="BI290" s="199">
        <f t="shared" si="38"/>
        <v>0</v>
      </c>
      <c r="BJ290" s="15" t="s">
        <v>144</v>
      </c>
      <c r="BK290" s="199">
        <f t="shared" si="39"/>
        <v>0</v>
      </c>
      <c r="BL290" s="15" t="s">
        <v>211</v>
      </c>
      <c r="BM290" s="198" t="s">
        <v>1131</v>
      </c>
    </row>
    <row r="291" spans="1:65" s="2" customFormat="1" ht="39">
      <c r="A291" s="32"/>
      <c r="B291" s="33"/>
      <c r="C291" s="34"/>
      <c r="D291" s="200" t="s">
        <v>154</v>
      </c>
      <c r="E291" s="34"/>
      <c r="F291" s="201" t="s">
        <v>665</v>
      </c>
      <c r="G291" s="34"/>
      <c r="H291" s="34"/>
      <c r="I291" s="106"/>
      <c r="J291" s="34"/>
      <c r="K291" s="34"/>
      <c r="L291" s="37"/>
      <c r="M291" s="202"/>
      <c r="N291" s="203"/>
      <c r="O291" s="62"/>
      <c r="P291" s="62"/>
      <c r="Q291" s="62"/>
      <c r="R291" s="62"/>
      <c r="S291" s="62"/>
      <c r="T291" s="63"/>
      <c r="U291" s="32"/>
      <c r="V291" s="32"/>
      <c r="W291" s="32"/>
      <c r="X291" s="32"/>
      <c r="Y291" s="32"/>
      <c r="Z291" s="32"/>
      <c r="AA291" s="32"/>
      <c r="AB291" s="32"/>
      <c r="AC291" s="32"/>
      <c r="AD291" s="32"/>
      <c r="AE291" s="32"/>
      <c r="AT291" s="15" t="s">
        <v>154</v>
      </c>
      <c r="AU291" s="15" t="s">
        <v>144</v>
      </c>
    </row>
    <row r="292" spans="1:65" s="2" customFormat="1" ht="48" customHeight="1">
      <c r="A292" s="32"/>
      <c r="B292" s="33"/>
      <c r="C292" s="186" t="s">
        <v>672</v>
      </c>
      <c r="D292" s="186" t="s">
        <v>139</v>
      </c>
      <c r="E292" s="187" t="s">
        <v>667</v>
      </c>
      <c r="F292" s="188" t="s">
        <v>668</v>
      </c>
      <c r="G292" s="189" t="s">
        <v>240</v>
      </c>
      <c r="H292" s="190">
        <v>1E-3</v>
      </c>
      <c r="I292" s="191"/>
      <c r="J292" s="192">
        <f>ROUND(I292*H292,2)</f>
        <v>0</v>
      </c>
      <c r="K292" s="193"/>
      <c r="L292" s="37"/>
      <c r="M292" s="194" t="s">
        <v>19</v>
      </c>
      <c r="N292" s="195" t="s">
        <v>45</v>
      </c>
      <c r="O292" s="62"/>
      <c r="P292" s="196">
        <f>O292*H292</f>
        <v>0</v>
      </c>
      <c r="Q292" s="196">
        <v>0</v>
      </c>
      <c r="R292" s="196">
        <f>Q292*H292</f>
        <v>0</v>
      </c>
      <c r="S292" s="196">
        <v>0</v>
      </c>
      <c r="T292" s="197">
        <f>S292*H292</f>
        <v>0</v>
      </c>
      <c r="U292" s="32"/>
      <c r="V292" s="32"/>
      <c r="W292" s="32"/>
      <c r="X292" s="32"/>
      <c r="Y292" s="32"/>
      <c r="Z292" s="32"/>
      <c r="AA292" s="32"/>
      <c r="AB292" s="32"/>
      <c r="AC292" s="32"/>
      <c r="AD292" s="32"/>
      <c r="AE292" s="32"/>
      <c r="AR292" s="198" t="s">
        <v>211</v>
      </c>
      <c r="AT292" s="198" t="s">
        <v>139</v>
      </c>
      <c r="AU292" s="198" t="s">
        <v>144</v>
      </c>
      <c r="AY292" s="15" t="s">
        <v>136</v>
      </c>
      <c r="BE292" s="199">
        <f>IF(N292="základní",J292,0)</f>
        <v>0</v>
      </c>
      <c r="BF292" s="199">
        <f>IF(N292="snížená",J292,0)</f>
        <v>0</v>
      </c>
      <c r="BG292" s="199">
        <f>IF(N292="zákl. přenesená",J292,0)</f>
        <v>0</v>
      </c>
      <c r="BH292" s="199">
        <f>IF(N292="sníž. přenesená",J292,0)</f>
        <v>0</v>
      </c>
      <c r="BI292" s="199">
        <f>IF(N292="nulová",J292,0)</f>
        <v>0</v>
      </c>
      <c r="BJ292" s="15" t="s">
        <v>144</v>
      </c>
      <c r="BK292" s="199">
        <f>ROUND(I292*H292,2)</f>
        <v>0</v>
      </c>
      <c r="BL292" s="15" t="s">
        <v>211</v>
      </c>
      <c r="BM292" s="198" t="s">
        <v>1132</v>
      </c>
    </row>
    <row r="293" spans="1:65" s="2" customFormat="1" ht="126.75">
      <c r="A293" s="32"/>
      <c r="B293" s="33"/>
      <c r="C293" s="34"/>
      <c r="D293" s="200" t="s">
        <v>154</v>
      </c>
      <c r="E293" s="34"/>
      <c r="F293" s="201" t="s">
        <v>286</v>
      </c>
      <c r="G293" s="34"/>
      <c r="H293" s="34"/>
      <c r="I293" s="106"/>
      <c r="J293" s="34"/>
      <c r="K293" s="34"/>
      <c r="L293" s="37"/>
      <c r="M293" s="202"/>
      <c r="N293" s="203"/>
      <c r="O293" s="62"/>
      <c r="P293" s="62"/>
      <c r="Q293" s="62"/>
      <c r="R293" s="62"/>
      <c r="S293" s="62"/>
      <c r="T293" s="63"/>
      <c r="U293" s="32"/>
      <c r="V293" s="32"/>
      <c r="W293" s="32"/>
      <c r="X293" s="32"/>
      <c r="Y293" s="32"/>
      <c r="Z293" s="32"/>
      <c r="AA293" s="32"/>
      <c r="AB293" s="32"/>
      <c r="AC293" s="32"/>
      <c r="AD293" s="32"/>
      <c r="AE293" s="32"/>
      <c r="AT293" s="15" t="s">
        <v>154</v>
      </c>
      <c r="AU293" s="15" t="s">
        <v>144</v>
      </c>
    </row>
    <row r="294" spans="1:65" s="12" customFormat="1" ht="22.9" customHeight="1">
      <c r="B294" s="170"/>
      <c r="C294" s="171"/>
      <c r="D294" s="172" t="s">
        <v>72</v>
      </c>
      <c r="E294" s="184" t="s">
        <v>670</v>
      </c>
      <c r="F294" s="184" t="s">
        <v>671</v>
      </c>
      <c r="G294" s="171"/>
      <c r="H294" s="171"/>
      <c r="I294" s="174"/>
      <c r="J294" s="185">
        <f>BK294</f>
        <v>0</v>
      </c>
      <c r="K294" s="171"/>
      <c r="L294" s="176"/>
      <c r="M294" s="177"/>
      <c r="N294" s="178"/>
      <c r="O294" s="178"/>
      <c r="P294" s="179">
        <f>SUM(P295:P303)</f>
        <v>0</v>
      </c>
      <c r="Q294" s="178"/>
      <c r="R294" s="179">
        <f>SUM(R295:R303)</f>
        <v>6.343E-2</v>
      </c>
      <c r="S294" s="178"/>
      <c r="T294" s="180">
        <f>SUM(T295:T303)</f>
        <v>0</v>
      </c>
      <c r="AR294" s="181" t="s">
        <v>144</v>
      </c>
      <c r="AT294" s="182" t="s">
        <v>72</v>
      </c>
      <c r="AU294" s="182" t="s">
        <v>81</v>
      </c>
      <c r="AY294" s="181" t="s">
        <v>136</v>
      </c>
      <c r="BK294" s="183">
        <f>SUM(BK295:BK303)</f>
        <v>0</v>
      </c>
    </row>
    <row r="295" spans="1:65" s="2" customFormat="1" ht="48" customHeight="1">
      <c r="A295" s="32"/>
      <c r="B295" s="33"/>
      <c r="C295" s="186" t="s">
        <v>677</v>
      </c>
      <c r="D295" s="186" t="s">
        <v>139</v>
      </c>
      <c r="E295" s="187" t="s">
        <v>673</v>
      </c>
      <c r="F295" s="188" t="s">
        <v>674</v>
      </c>
      <c r="G295" s="189" t="s">
        <v>142</v>
      </c>
      <c r="H295" s="190">
        <v>5</v>
      </c>
      <c r="I295" s="191"/>
      <c r="J295" s="192">
        <f>ROUND(I295*H295,2)</f>
        <v>0</v>
      </c>
      <c r="K295" s="193"/>
      <c r="L295" s="37"/>
      <c r="M295" s="194" t="s">
        <v>19</v>
      </c>
      <c r="N295" s="195" t="s">
        <v>45</v>
      </c>
      <c r="O295" s="62"/>
      <c r="P295" s="196">
        <f>O295*H295</f>
        <v>0</v>
      </c>
      <c r="Q295" s="196">
        <v>1.257E-2</v>
      </c>
      <c r="R295" s="196">
        <f>Q295*H295</f>
        <v>6.2850000000000003E-2</v>
      </c>
      <c r="S295" s="196">
        <v>0</v>
      </c>
      <c r="T295" s="197">
        <f>S295*H295</f>
        <v>0</v>
      </c>
      <c r="U295" s="32"/>
      <c r="V295" s="32"/>
      <c r="W295" s="32"/>
      <c r="X295" s="32"/>
      <c r="Y295" s="32"/>
      <c r="Z295" s="32"/>
      <c r="AA295" s="32"/>
      <c r="AB295" s="32"/>
      <c r="AC295" s="32"/>
      <c r="AD295" s="32"/>
      <c r="AE295" s="32"/>
      <c r="AR295" s="198" t="s">
        <v>211</v>
      </c>
      <c r="AT295" s="198" t="s">
        <v>139</v>
      </c>
      <c r="AU295" s="198" t="s">
        <v>144</v>
      </c>
      <c r="AY295" s="15" t="s">
        <v>136</v>
      </c>
      <c r="BE295" s="199">
        <f>IF(N295="základní",J295,0)</f>
        <v>0</v>
      </c>
      <c r="BF295" s="199">
        <f>IF(N295="snížená",J295,0)</f>
        <v>0</v>
      </c>
      <c r="BG295" s="199">
        <f>IF(N295="zákl. přenesená",J295,0)</f>
        <v>0</v>
      </c>
      <c r="BH295" s="199">
        <f>IF(N295="sníž. přenesená",J295,0)</f>
        <v>0</v>
      </c>
      <c r="BI295" s="199">
        <f>IF(N295="nulová",J295,0)</f>
        <v>0</v>
      </c>
      <c r="BJ295" s="15" t="s">
        <v>144</v>
      </c>
      <c r="BK295" s="199">
        <f>ROUND(I295*H295,2)</f>
        <v>0</v>
      </c>
      <c r="BL295" s="15" t="s">
        <v>211</v>
      </c>
      <c r="BM295" s="198" t="s">
        <v>1133</v>
      </c>
    </row>
    <row r="296" spans="1:65" s="2" customFormat="1" ht="117">
      <c r="A296" s="32"/>
      <c r="B296" s="33"/>
      <c r="C296" s="34"/>
      <c r="D296" s="200" t="s">
        <v>154</v>
      </c>
      <c r="E296" s="34"/>
      <c r="F296" s="201" t="s">
        <v>676</v>
      </c>
      <c r="G296" s="34"/>
      <c r="H296" s="34"/>
      <c r="I296" s="106"/>
      <c r="J296" s="34"/>
      <c r="K296" s="34"/>
      <c r="L296" s="37"/>
      <c r="M296" s="202"/>
      <c r="N296" s="203"/>
      <c r="O296" s="62"/>
      <c r="P296" s="62"/>
      <c r="Q296" s="62"/>
      <c r="R296" s="62"/>
      <c r="S296" s="62"/>
      <c r="T296" s="63"/>
      <c r="U296" s="32"/>
      <c r="V296" s="32"/>
      <c r="W296" s="32"/>
      <c r="X296" s="32"/>
      <c r="Y296" s="32"/>
      <c r="Z296" s="32"/>
      <c r="AA296" s="32"/>
      <c r="AB296" s="32"/>
      <c r="AC296" s="32"/>
      <c r="AD296" s="32"/>
      <c r="AE296" s="32"/>
      <c r="AT296" s="15" t="s">
        <v>154</v>
      </c>
      <c r="AU296" s="15" t="s">
        <v>144</v>
      </c>
    </row>
    <row r="297" spans="1:65" s="2" customFormat="1" ht="36" customHeight="1">
      <c r="A297" s="32"/>
      <c r="B297" s="33"/>
      <c r="C297" s="186" t="s">
        <v>682</v>
      </c>
      <c r="D297" s="186" t="s">
        <v>139</v>
      </c>
      <c r="E297" s="187" t="s">
        <v>678</v>
      </c>
      <c r="F297" s="188" t="s">
        <v>679</v>
      </c>
      <c r="G297" s="189" t="s">
        <v>162</v>
      </c>
      <c r="H297" s="190">
        <v>1</v>
      </c>
      <c r="I297" s="191"/>
      <c r="J297" s="192">
        <f>ROUND(I297*H297,2)</f>
        <v>0</v>
      </c>
      <c r="K297" s="193"/>
      <c r="L297" s="37"/>
      <c r="M297" s="194" t="s">
        <v>19</v>
      </c>
      <c r="N297" s="195" t="s">
        <v>45</v>
      </c>
      <c r="O297" s="62"/>
      <c r="P297" s="196">
        <f>O297*H297</f>
        <v>0</v>
      </c>
      <c r="Q297" s="196">
        <v>3.0000000000000001E-5</v>
      </c>
      <c r="R297" s="196">
        <f>Q297*H297</f>
        <v>3.0000000000000001E-5</v>
      </c>
      <c r="S297" s="196">
        <v>0</v>
      </c>
      <c r="T297" s="197">
        <f>S297*H297</f>
        <v>0</v>
      </c>
      <c r="U297" s="32"/>
      <c r="V297" s="32"/>
      <c r="W297" s="32"/>
      <c r="X297" s="32"/>
      <c r="Y297" s="32"/>
      <c r="Z297" s="32"/>
      <c r="AA297" s="32"/>
      <c r="AB297" s="32"/>
      <c r="AC297" s="32"/>
      <c r="AD297" s="32"/>
      <c r="AE297" s="32"/>
      <c r="AR297" s="198" t="s">
        <v>211</v>
      </c>
      <c r="AT297" s="198" t="s">
        <v>139</v>
      </c>
      <c r="AU297" s="198" t="s">
        <v>144</v>
      </c>
      <c r="AY297" s="15" t="s">
        <v>136</v>
      </c>
      <c r="BE297" s="199">
        <f>IF(N297="základní",J297,0)</f>
        <v>0</v>
      </c>
      <c r="BF297" s="199">
        <f>IF(N297="snížená",J297,0)</f>
        <v>0</v>
      </c>
      <c r="BG297" s="199">
        <f>IF(N297="zákl. přenesená",J297,0)</f>
        <v>0</v>
      </c>
      <c r="BH297" s="199">
        <f>IF(N297="sníž. přenesená",J297,0)</f>
        <v>0</v>
      </c>
      <c r="BI297" s="199">
        <f>IF(N297="nulová",J297,0)</f>
        <v>0</v>
      </c>
      <c r="BJ297" s="15" t="s">
        <v>144</v>
      </c>
      <c r="BK297" s="199">
        <f>ROUND(I297*H297,2)</f>
        <v>0</v>
      </c>
      <c r="BL297" s="15" t="s">
        <v>211</v>
      </c>
      <c r="BM297" s="198" t="s">
        <v>1134</v>
      </c>
    </row>
    <row r="298" spans="1:65" s="2" customFormat="1" ht="97.5">
      <c r="A298" s="32"/>
      <c r="B298" s="33"/>
      <c r="C298" s="34"/>
      <c r="D298" s="200" t="s">
        <v>154</v>
      </c>
      <c r="E298" s="34"/>
      <c r="F298" s="201" t="s">
        <v>681</v>
      </c>
      <c r="G298" s="34"/>
      <c r="H298" s="34"/>
      <c r="I298" s="106"/>
      <c r="J298" s="34"/>
      <c r="K298" s="34"/>
      <c r="L298" s="37"/>
      <c r="M298" s="202"/>
      <c r="N298" s="203"/>
      <c r="O298" s="62"/>
      <c r="P298" s="62"/>
      <c r="Q298" s="62"/>
      <c r="R298" s="62"/>
      <c r="S298" s="62"/>
      <c r="T298" s="63"/>
      <c r="U298" s="32"/>
      <c r="V298" s="32"/>
      <c r="W298" s="32"/>
      <c r="X298" s="32"/>
      <c r="Y298" s="32"/>
      <c r="Z298" s="32"/>
      <c r="AA298" s="32"/>
      <c r="AB298" s="32"/>
      <c r="AC298" s="32"/>
      <c r="AD298" s="32"/>
      <c r="AE298" s="32"/>
      <c r="AT298" s="15" t="s">
        <v>154</v>
      </c>
      <c r="AU298" s="15" t="s">
        <v>144</v>
      </c>
    </row>
    <row r="299" spans="1:65" s="2" customFormat="1" ht="16.5" customHeight="1">
      <c r="A299" s="32"/>
      <c r="B299" s="33"/>
      <c r="C299" s="204" t="s">
        <v>686</v>
      </c>
      <c r="D299" s="204" t="s">
        <v>179</v>
      </c>
      <c r="E299" s="205" t="s">
        <v>683</v>
      </c>
      <c r="F299" s="206" t="s">
        <v>684</v>
      </c>
      <c r="G299" s="207" t="s">
        <v>162</v>
      </c>
      <c r="H299" s="208">
        <v>1</v>
      </c>
      <c r="I299" s="209"/>
      <c r="J299" s="210">
        <f>ROUND(I299*H299,2)</f>
        <v>0</v>
      </c>
      <c r="K299" s="211"/>
      <c r="L299" s="212"/>
      <c r="M299" s="213" t="s">
        <v>19</v>
      </c>
      <c r="N299" s="214" t="s">
        <v>45</v>
      </c>
      <c r="O299" s="62"/>
      <c r="P299" s="196">
        <f>O299*H299</f>
        <v>0</v>
      </c>
      <c r="Q299" s="196">
        <v>5.5000000000000003E-4</v>
      </c>
      <c r="R299" s="196">
        <f>Q299*H299</f>
        <v>5.5000000000000003E-4</v>
      </c>
      <c r="S299" s="196">
        <v>0</v>
      </c>
      <c r="T299" s="197">
        <f>S299*H299</f>
        <v>0</v>
      </c>
      <c r="U299" s="32"/>
      <c r="V299" s="32"/>
      <c r="W299" s="32"/>
      <c r="X299" s="32"/>
      <c r="Y299" s="32"/>
      <c r="Z299" s="32"/>
      <c r="AA299" s="32"/>
      <c r="AB299" s="32"/>
      <c r="AC299" s="32"/>
      <c r="AD299" s="32"/>
      <c r="AE299" s="32"/>
      <c r="AR299" s="198" t="s">
        <v>293</v>
      </c>
      <c r="AT299" s="198" t="s">
        <v>179</v>
      </c>
      <c r="AU299" s="198" t="s">
        <v>144</v>
      </c>
      <c r="AY299" s="15" t="s">
        <v>136</v>
      </c>
      <c r="BE299" s="199">
        <f>IF(N299="základní",J299,0)</f>
        <v>0</v>
      </c>
      <c r="BF299" s="199">
        <f>IF(N299="snížená",J299,0)</f>
        <v>0</v>
      </c>
      <c r="BG299" s="199">
        <f>IF(N299="zákl. přenesená",J299,0)</f>
        <v>0</v>
      </c>
      <c r="BH299" s="199">
        <f>IF(N299="sníž. přenesená",J299,0)</f>
        <v>0</v>
      </c>
      <c r="BI299" s="199">
        <f>IF(N299="nulová",J299,0)</f>
        <v>0</v>
      </c>
      <c r="BJ299" s="15" t="s">
        <v>144</v>
      </c>
      <c r="BK299" s="199">
        <f>ROUND(I299*H299,2)</f>
        <v>0</v>
      </c>
      <c r="BL299" s="15" t="s">
        <v>211</v>
      </c>
      <c r="BM299" s="198" t="s">
        <v>1135</v>
      </c>
    </row>
    <row r="300" spans="1:65" s="2" customFormat="1" ht="60" customHeight="1">
      <c r="A300" s="32"/>
      <c r="B300" s="33"/>
      <c r="C300" s="186" t="s">
        <v>691</v>
      </c>
      <c r="D300" s="186" t="s">
        <v>139</v>
      </c>
      <c r="E300" s="187" t="s">
        <v>687</v>
      </c>
      <c r="F300" s="188" t="s">
        <v>688</v>
      </c>
      <c r="G300" s="189" t="s">
        <v>240</v>
      </c>
      <c r="H300" s="190">
        <v>6.3E-2</v>
      </c>
      <c r="I300" s="191"/>
      <c r="J300" s="192">
        <f>ROUND(I300*H300,2)</f>
        <v>0</v>
      </c>
      <c r="K300" s="193"/>
      <c r="L300" s="37"/>
      <c r="M300" s="194" t="s">
        <v>19</v>
      </c>
      <c r="N300" s="195" t="s">
        <v>45</v>
      </c>
      <c r="O300" s="62"/>
      <c r="P300" s="196">
        <f>O300*H300</f>
        <v>0</v>
      </c>
      <c r="Q300" s="196">
        <v>0</v>
      </c>
      <c r="R300" s="196">
        <f>Q300*H300</f>
        <v>0</v>
      </c>
      <c r="S300" s="196">
        <v>0</v>
      </c>
      <c r="T300" s="197">
        <f>S300*H300</f>
        <v>0</v>
      </c>
      <c r="U300" s="32"/>
      <c r="V300" s="32"/>
      <c r="W300" s="32"/>
      <c r="X300" s="32"/>
      <c r="Y300" s="32"/>
      <c r="Z300" s="32"/>
      <c r="AA300" s="32"/>
      <c r="AB300" s="32"/>
      <c r="AC300" s="32"/>
      <c r="AD300" s="32"/>
      <c r="AE300" s="32"/>
      <c r="AR300" s="198" t="s">
        <v>211</v>
      </c>
      <c r="AT300" s="198" t="s">
        <v>139</v>
      </c>
      <c r="AU300" s="198" t="s">
        <v>144</v>
      </c>
      <c r="AY300" s="15" t="s">
        <v>136</v>
      </c>
      <c r="BE300" s="199">
        <f>IF(N300="základní",J300,0)</f>
        <v>0</v>
      </c>
      <c r="BF300" s="199">
        <f>IF(N300="snížená",J300,0)</f>
        <v>0</v>
      </c>
      <c r="BG300" s="199">
        <f>IF(N300="zákl. přenesená",J300,0)</f>
        <v>0</v>
      </c>
      <c r="BH300" s="199">
        <f>IF(N300="sníž. přenesená",J300,0)</f>
        <v>0</v>
      </c>
      <c r="BI300" s="199">
        <f>IF(N300="nulová",J300,0)</f>
        <v>0</v>
      </c>
      <c r="BJ300" s="15" t="s">
        <v>144</v>
      </c>
      <c r="BK300" s="199">
        <f>ROUND(I300*H300,2)</f>
        <v>0</v>
      </c>
      <c r="BL300" s="15" t="s">
        <v>211</v>
      </c>
      <c r="BM300" s="198" t="s">
        <v>1136</v>
      </c>
    </row>
    <row r="301" spans="1:65" s="2" customFormat="1" ht="146.25">
      <c r="A301" s="32"/>
      <c r="B301" s="33"/>
      <c r="C301" s="34"/>
      <c r="D301" s="200" t="s">
        <v>154</v>
      </c>
      <c r="E301" s="34"/>
      <c r="F301" s="201" t="s">
        <v>690</v>
      </c>
      <c r="G301" s="34"/>
      <c r="H301" s="34"/>
      <c r="I301" s="106"/>
      <c r="J301" s="34"/>
      <c r="K301" s="34"/>
      <c r="L301" s="37"/>
      <c r="M301" s="202"/>
      <c r="N301" s="203"/>
      <c r="O301" s="62"/>
      <c r="P301" s="62"/>
      <c r="Q301" s="62"/>
      <c r="R301" s="62"/>
      <c r="S301" s="62"/>
      <c r="T301" s="63"/>
      <c r="U301" s="32"/>
      <c r="V301" s="32"/>
      <c r="W301" s="32"/>
      <c r="X301" s="32"/>
      <c r="Y301" s="32"/>
      <c r="Z301" s="32"/>
      <c r="AA301" s="32"/>
      <c r="AB301" s="32"/>
      <c r="AC301" s="32"/>
      <c r="AD301" s="32"/>
      <c r="AE301" s="32"/>
      <c r="AT301" s="15" t="s">
        <v>154</v>
      </c>
      <c r="AU301" s="15" t="s">
        <v>144</v>
      </c>
    </row>
    <row r="302" spans="1:65" s="2" customFormat="1" ht="60" customHeight="1">
      <c r="A302" s="32"/>
      <c r="B302" s="33"/>
      <c r="C302" s="186" t="s">
        <v>697</v>
      </c>
      <c r="D302" s="186" t="s">
        <v>139</v>
      </c>
      <c r="E302" s="187" t="s">
        <v>692</v>
      </c>
      <c r="F302" s="188" t="s">
        <v>693</v>
      </c>
      <c r="G302" s="189" t="s">
        <v>240</v>
      </c>
      <c r="H302" s="190">
        <v>6.3E-2</v>
      </c>
      <c r="I302" s="191"/>
      <c r="J302" s="192">
        <f>ROUND(I302*H302,2)</f>
        <v>0</v>
      </c>
      <c r="K302" s="193"/>
      <c r="L302" s="37"/>
      <c r="M302" s="194" t="s">
        <v>19</v>
      </c>
      <c r="N302" s="195" t="s">
        <v>45</v>
      </c>
      <c r="O302" s="62"/>
      <c r="P302" s="196">
        <f>O302*H302</f>
        <v>0</v>
      </c>
      <c r="Q302" s="196">
        <v>0</v>
      </c>
      <c r="R302" s="196">
        <f>Q302*H302</f>
        <v>0</v>
      </c>
      <c r="S302" s="196">
        <v>0</v>
      </c>
      <c r="T302" s="197">
        <f>S302*H302</f>
        <v>0</v>
      </c>
      <c r="U302" s="32"/>
      <c r="V302" s="32"/>
      <c r="W302" s="32"/>
      <c r="X302" s="32"/>
      <c r="Y302" s="32"/>
      <c r="Z302" s="32"/>
      <c r="AA302" s="32"/>
      <c r="AB302" s="32"/>
      <c r="AC302" s="32"/>
      <c r="AD302" s="32"/>
      <c r="AE302" s="32"/>
      <c r="AR302" s="198" t="s">
        <v>211</v>
      </c>
      <c r="AT302" s="198" t="s">
        <v>139</v>
      </c>
      <c r="AU302" s="198" t="s">
        <v>144</v>
      </c>
      <c r="AY302" s="15" t="s">
        <v>136</v>
      </c>
      <c r="BE302" s="199">
        <f>IF(N302="základní",J302,0)</f>
        <v>0</v>
      </c>
      <c r="BF302" s="199">
        <f>IF(N302="snížená",J302,0)</f>
        <v>0</v>
      </c>
      <c r="BG302" s="199">
        <f>IF(N302="zákl. přenesená",J302,0)</f>
        <v>0</v>
      </c>
      <c r="BH302" s="199">
        <f>IF(N302="sníž. přenesená",J302,0)</f>
        <v>0</v>
      </c>
      <c r="BI302" s="199">
        <f>IF(N302="nulová",J302,0)</f>
        <v>0</v>
      </c>
      <c r="BJ302" s="15" t="s">
        <v>144</v>
      </c>
      <c r="BK302" s="199">
        <f>ROUND(I302*H302,2)</f>
        <v>0</v>
      </c>
      <c r="BL302" s="15" t="s">
        <v>211</v>
      </c>
      <c r="BM302" s="198" t="s">
        <v>1137</v>
      </c>
    </row>
    <row r="303" spans="1:65" s="2" customFormat="1" ht="146.25">
      <c r="A303" s="32"/>
      <c r="B303" s="33"/>
      <c r="C303" s="34"/>
      <c r="D303" s="200" t="s">
        <v>154</v>
      </c>
      <c r="E303" s="34"/>
      <c r="F303" s="201" t="s">
        <v>690</v>
      </c>
      <c r="G303" s="34"/>
      <c r="H303" s="34"/>
      <c r="I303" s="106"/>
      <c r="J303" s="34"/>
      <c r="K303" s="34"/>
      <c r="L303" s="37"/>
      <c r="M303" s="202"/>
      <c r="N303" s="203"/>
      <c r="O303" s="62"/>
      <c r="P303" s="62"/>
      <c r="Q303" s="62"/>
      <c r="R303" s="62"/>
      <c r="S303" s="62"/>
      <c r="T303" s="63"/>
      <c r="U303" s="32"/>
      <c r="V303" s="32"/>
      <c r="W303" s="32"/>
      <c r="X303" s="32"/>
      <c r="Y303" s="32"/>
      <c r="Z303" s="32"/>
      <c r="AA303" s="32"/>
      <c r="AB303" s="32"/>
      <c r="AC303" s="32"/>
      <c r="AD303" s="32"/>
      <c r="AE303" s="32"/>
      <c r="AT303" s="15" t="s">
        <v>154</v>
      </c>
      <c r="AU303" s="15" t="s">
        <v>144</v>
      </c>
    </row>
    <row r="304" spans="1:65" s="12" customFormat="1" ht="22.9" customHeight="1">
      <c r="B304" s="170"/>
      <c r="C304" s="171"/>
      <c r="D304" s="172" t="s">
        <v>72</v>
      </c>
      <c r="E304" s="184" t="s">
        <v>695</v>
      </c>
      <c r="F304" s="184" t="s">
        <v>696</v>
      </c>
      <c r="G304" s="171"/>
      <c r="H304" s="171"/>
      <c r="I304" s="174"/>
      <c r="J304" s="185">
        <f>BK304</f>
        <v>0</v>
      </c>
      <c r="K304" s="171"/>
      <c r="L304" s="176"/>
      <c r="M304" s="177"/>
      <c r="N304" s="178"/>
      <c r="O304" s="178"/>
      <c r="P304" s="179">
        <f>SUM(P305:P314)</f>
        <v>0</v>
      </c>
      <c r="Q304" s="178"/>
      <c r="R304" s="179">
        <f>SUM(R305:R314)</f>
        <v>1.7580000000000002E-2</v>
      </c>
      <c r="S304" s="178"/>
      <c r="T304" s="180">
        <f>SUM(T305:T314)</f>
        <v>4.8000000000000001E-2</v>
      </c>
      <c r="AR304" s="181" t="s">
        <v>144</v>
      </c>
      <c r="AT304" s="182" t="s">
        <v>72</v>
      </c>
      <c r="AU304" s="182" t="s">
        <v>81</v>
      </c>
      <c r="AY304" s="181" t="s">
        <v>136</v>
      </c>
      <c r="BK304" s="183">
        <f>SUM(BK305:BK314)</f>
        <v>0</v>
      </c>
    </row>
    <row r="305" spans="1:65" s="2" customFormat="1" ht="36" customHeight="1">
      <c r="A305" s="32"/>
      <c r="B305" s="33"/>
      <c r="C305" s="186" t="s">
        <v>702</v>
      </c>
      <c r="D305" s="186" t="s">
        <v>139</v>
      </c>
      <c r="E305" s="187" t="s">
        <v>698</v>
      </c>
      <c r="F305" s="188" t="s">
        <v>699</v>
      </c>
      <c r="G305" s="189" t="s">
        <v>162</v>
      </c>
      <c r="H305" s="190">
        <v>1</v>
      </c>
      <c r="I305" s="191"/>
      <c r="J305" s="192">
        <f>ROUND(I305*H305,2)</f>
        <v>0</v>
      </c>
      <c r="K305" s="193"/>
      <c r="L305" s="37"/>
      <c r="M305" s="194" t="s">
        <v>19</v>
      </c>
      <c r="N305" s="195" t="s">
        <v>45</v>
      </c>
      <c r="O305" s="62"/>
      <c r="P305" s="196">
        <f>O305*H305</f>
        <v>0</v>
      </c>
      <c r="Q305" s="196">
        <v>0</v>
      </c>
      <c r="R305" s="196">
        <f>Q305*H305</f>
        <v>0</v>
      </c>
      <c r="S305" s="196">
        <v>0</v>
      </c>
      <c r="T305" s="197">
        <f>S305*H305</f>
        <v>0</v>
      </c>
      <c r="U305" s="32"/>
      <c r="V305" s="32"/>
      <c r="W305" s="32"/>
      <c r="X305" s="32"/>
      <c r="Y305" s="32"/>
      <c r="Z305" s="32"/>
      <c r="AA305" s="32"/>
      <c r="AB305" s="32"/>
      <c r="AC305" s="32"/>
      <c r="AD305" s="32"/>
      <c r="AE305" s="32"/>
      <c r="AR305" s="198" t="s">
        <v>211</v>
      </c>
      <c r="AT305" s="198" t="s">
        <v>139</v>
      </c>
      <c r="AU305" s="198" t="s">
        <v>144</v>
      </c>
      <c r="AY305" s="15" t="s">
        <v>136</v>
      </c>
      <c r="BE305" s="199">
        <f>IF(N305="základní",J305,0)</f>
        <v>0</v>
      </c>
      <c r="BF305" s="199">
        <f>IF(N305="snížená",J305,0)</f>
        <v>0</v>
      </c>
      <c r="BG305" s="199">
        <f>IF(N305="zákl. přenesená",J305,0)</f>
        <v>0</v>
      </c>
      <c r="BH305" s="199">
        <f>IF(N305="sníž. přenesená",J305,0)</f>
        <v>0</v>
      </c>
      <c r="BI305" s="199">
        <f>IF(N305="nulová",J305,0)</f>
        <v>0</v>
      </c>
      <c r="BJ305" s="15" t="s">
        <v>144</v>
      </c>
      <c r="BK305" s="199">
        <f>ROUND(I305*H305,2)</f>
        <v>0</v>
      </c>
      <c r="BL305" s="15" t="s">
        <v>211</v>
      </c>
      <c r="BM305" s="198" t="s">
        <v>1138</v>
      </c>
    </row>
    <row r="306" spans="1:65" s="2" customFormat="1" ht="165.75">
      <c r="A306" s="32"/>
      <c r="B306" s="33"/>
      <c r="C306" s="34"/>
      <c r="D306" s="200" t="s">
        <v>154</v>
      </c>
      <c r="E306" s="34"/>
      <c r="F306" s="201" t="s">
        <v>701</v>
      </c>
      <c r="G306" s="34"/>
      <c r="H306" s="34"/>
      <c r="I306" s="106"/>
      <c r="J306" s="34"/>
      <c r="K306" s="34"/>
      <c r="L306" s="37"/>
      <c r="M306" s="202"/>
      <c r="N306" s="203"/>
      <c r="O306" s="62"/>
      <c r="P306" s="62"/>
      <c r="Q306" s="62"/>
      <c r="R306" s="62"/>
      <c r="S306" s="62"/>
      <c r="T306" s="63"/>
      <c r="U306" s="32"/>
      <c r="V306" s="32"/>
      <c r="W306" s="32"/>
      <c r="X306" s="32"/>
      <c r="Y306" s="32"/>
      <c r="Z306" s="32"/>
      <c r="AA306" s="32"/>
      <c r="AB306" s="32"/>
      <c r="AC306" s="32"/>
      <c r="AD306" s="32"/>
      <c r="AE306" s="32"/>
      <c r="AT306" s="15" t="s">
        <v>154</v>
      </c>
      <c r="AU306" s="15" t="s">
        <v>144</v>
      </c>
    </row>
    <row r="307" spans="1:65" s="2" customFormat="1" ht="16.5" customHeight="1">
      <c r="A307" s="32"/>
      <c r="B307" s="33"/>
      <c r="C307" s="204" t="s">
        <v>706</v>
      </c>
      <c r="D307" s="204" t="s">
        <v>179</v>
      </c>
      <c r="E307" s="205" t="s">
        <v>703</v>
      </c>
      <c r="F307" s="206" t="s">
        <v>704</v>
      </c>
      <c r="G307" s="207" t="s">
        <v>162</v>
      </c>
      <c r="H307" s="208">
        <v>1</v>
      </c>
      <c r="I307" s="209"/>
      <c r="J307" s="210">
        <f>ROUND(I307*H307,2)</f>
        <v>0</v>
      </c>
      <c r="K307" s="211"/>
      <c r="L307" s="212"/>
      <c r="M307" s="213" t="s">
        <v>19</v>
      </c>
      <c r="N307" s="214" t="s">
        <v>45</v>
      </c>
      <c r="O307" s="62"/>
      <c r="P307" s="196">
        <f>O307*H307</f>
        <v>0</v>
      </c>
      <c r="Q307" s="196">
        <v>1.7500000000000002E-2</v>
      </c>
      <c r="R307" s="196">
        <f>Q307*H307</f>
        <v>1.7500000000000002E-2</v>
      </c>
      <c r="S307" s="196">
        <v>0</v>
      </c>
      <c r="T307" s="197">
        <f>S307*H307</f>
        <v>0</v>
      </c>
      <c r="U307" s="32"/>
      <c r="V307" s="32"/>
      <c r="W307" s="32"/>
      <c r="X307" s="32"/>
      <c r="Y307" s="32"/>
      <c r="Z307" s="32"/>
      <c r="AA307" s="32"/>
      <c r="AB307" s="32"/>
      <c r="AC307" s="32"/>
      <c r="AD307" s="32"/>
      <c r="AE307" s="32"/>
      <c r="AR307" s="198" t="s">
        <v>293</v>
      </c>
      <c r="AT307" s="198" t="s">
        <v>179</v>
      </c>
      <c r="AU307" s="198" t="s">
        <v>144</v>
      </c>
      <c r="AY307" s="15" t="s">
        <v>136</v>
      </c>
      <c r="BE307" s="199">
        <f>IF(N307="základní",J307,0)</f>
        <v>0</v>
      </c>
      <c r="BF307" s="199">
        <f>IF(N307="snížená",J307,0)</f>
        <v>0</v>
      </c>
      <c r="BG307" s="199">
        <f>IF(N307="zákl. přenesená",J307,0)</f>
        <v>0</v>
      </c>
      <c r="BH307" s="199">
        <f>IF(N307="sníž. přenesená",J307,0)</f>
        <v>0</v>
      </c>
      <c r="BI307" s="199">
        <f>IF(N307="nulová",J307,0)</f>
        <v>0</v>
      </c>
      <c r="BJ307" s="15" t="s">
        <v>144</v>
      </c>
      <c r="BK307" s="199">
        <f>ROUND(I307*H307,2)</f>
        <v>0</v>
      </c>
      <c r="BL307" s="15" t="s">
        <v>211</v>
      </c>
      <c r="BM307" s="198" t="s">
        <v>1139</v>
      </c>
    </row>
    <row r="308" spans="1:65" s="2" customFormat="1" ht="16.5" customHeight="1">
      <c r="A308" s="32"/>
      <c r="B308" s="33"/>
      <c r="C308" s="204" t="s">
        <v>710</v>
      </c>
      <c r="D308" s="204" t="s">
        <v>179</v>
      </c>
      <c r="E308" s="205" t="s">
        <v>707</v>
      </c>
      <c r="F308" s="206" t="s">
        <v>708</v>
      </c>
      <c r="G308" s="207" t="s">
        <v>162</v>
      </c>
      <c r="H308" s="208">
        <v>1</v>
      </c>
      <c r="I308" s="209"/>
      <c r="J308" s="210">
        <f>ROUND(I308*H308,2)</f>
        <v>0</v>
      </c>
      <c r="K308" s="211"/>
      <c r="L308" s="212"/>
      <c r="M308" s="213" t="s">
        <v>19</v>
      </c>
      <c r="N308" s="214" t="s">
        <v>45</v>
      </c>
      <c r="O308" s="62"/>
      <c r="P308" s="196">
        <f>O308*H308</f>
        <v>0</v>
      </c>
      <c r="Q308" s="196">
        <v>8.0000000000000007E-5</v>
      </c>
      <c r="R308" s="196">
        <f>Q308*H308</f>
        <v>8.0000000000000007E-5</v>
      </c>
      <c r="S308" s="196">
        <v>0</v>
      </c>
      <c r="T308" s="197">
        <f>S308*H308</f>
        <v>0</v>
      </c>
      <c r="U308" s="32"/>
      <c r="V308" s="32"/>
      <c r="W308" s="32"/>
      <c r="X308" s="32"/>
      <c r="Y308" s="32"/>
      <c r="Z308" s="32"/>
      <c r="AA308" s="32"/>
      <c r="AB308" s="32"/>
      <c r="AC308" s="32"/>
      <c r="AD308" s="32"/>
      <c r="AE308" s="32"/>
      <c r="AR308" s="198" t="s">
        <v>293</v>
      </c>
      <c r="AT308" s="198" t="s">
        <v>179</v>
      </c>
      <c r="AU308" s="198" t="s">
        <v>144</v>
      </c>
      <c r="AY308" s="15" t="s">
        <v>136</v>
      </c>
      <c r="BE308" s="199">
        <f>IF(N308="základní",J308,0)</f>
        <v>0</v>
      </c>
      <c r="BF308" s="199">
        <f>IF(N308="snížená",J308,0)</f>
        <v>0</v>
      </c>
      <c r="BG308" s="199">
        <f>IF(N308="zákl. přenesená",J308,0)</f>
        <v>0</v>
      </c>
      <c r="BH308" s="199">
        <f>IF(N308="sníž. přenesená",J308,0)</f>
        <v>0</v>
      </c>
      <c r="BI308" s="199">
        <f>IF(N308="nulová",J308,0)</f>
        <v>0</v>
      </c>
      <c r="BJ308" s="15" t="s">
        <v>144</v>
      </c>
      <c r="BK308" s="199">
        <f>ROUND(I308*H308,2)</f>
        <v>0</v>
      </c>
      <c r="BL308" s="15" t="s">
        <v>211</v>
      </c>
      <c r="BM308" s="198" t="s">
        <v>1140</v>
      </c>
    </row>
    <row r="309" spans="1:65" s="2" customFormat="1" ht="48" customHeight="1">
      <c r="A309" s="32"/>
      <c r="B309" s="33"/>
      <c r="C309" s="186" t="s">
        <v>715</v>
      </c>
      <c r="D309" s="186" t="s">
        <v>139</v>
      </c>
      <c r="E309" s="187" t="s">
        <v>711</v>
      </c>
      <c r="F309" s="188" t="s">
        <v>712</v>
      </c>
      <c r="G309" s="189" t="s">
        <v>162</v>
      </c>
      <c r="H309" s="190">
        <v>2</v>
      </c>
      <c r="I309" s="191"/>
      <c r="J309" s="192">
        <f>ROUND(I309*H309,2)</f>
        <v>0</v>
      </c>
      <c r="K309" s="193"/>
      <c r="L309" s="37"/>
      <c r="M309" s="194" t="s">
        <v>19</v>
      </c>
      <c r="N309" s="195" t="s">
        <v>45</v>
      </c>
      <c r="O309" s="62"/>
      <c r="P309" s="196">
        <f>O309*H309</f>
        <v>0</v>
      </c>
      <c r="Q309" s="196">
        <v>0</v>
      </c>
      <c r="R309" s="196">
        <f>Q309*H309</f>
        <v>0</v>
      </c>
      <c r="S309" s="196">
        <v>2.4E-2</v>
      </c>
      <c r="T309" s="197">
        <f>S309*H309</f>
        <v>4.8000000000000001E-2</v>
      </c>
      <c r="U309" s="32"/>
      <c r="V309" s="32"/>
      <c r="W309" s="32"/>
      <c r="X309" s="32"/>
      <c r="Y309" s="32"/>
      <c r="Z309" s="32"/>
      <c r="AA309" s="32"/>
      <c r="AB309" s="32"/>
      <c r="AC309" s="32"/>
      <c r="AD309" s="32"/>
      <c r="AE309" s="32"/>
      <c r="AR309" s="198" t="s">
        <v>211</v>
      </c>
      <c r="AT309" s="198" t="s">
        <v>139</v>
      </c>
      <c r="AU309" s="198" t="s">
        <v>144</v>
      </c>
      <c r="AY309" s="15" t="s">
        <v>136</v>
      </c>
      <c r="BE309" s="199">
        <f>IF(N309="základní",J309,0)</f>
        <v>0</v>
      </c>
      <c r="BF309" s="199">
        <f>IF(N309="snížená",J309,0)</f>
        <v>0</v>
      </c>
      <c r="BG309" s="199">
        <f>IF(N309="zákl. přenesená",J309,0)</f>
        <v>0</v>
      </c>
      <c r="BH309" s="199">
        <f>IF(N309="sníž. přenesená",J309,0)</f>
        <v>0</v>
      </c>
      <c r="BI309" s="199">
        <f>IF(N309="nulová",J309,0)</f>
        <v>0</v>
      </c>
      <c r="BJ309" s="15" t="s">
        <v>144</v>
      </c>
      <c r="BK309" s="199">
        <f>ROUND(I309*H309,2)</f>
        <v>0</v>
      </c>
      <c r="BL309" s="15" t="s">
        <v>211</v>
      </c>
      <c r="BM309" s="198" t="s">
        <v>1141</v>
      </c>
    </row>
    <row r="310" spans="1:65" s="2" customFormat="1" ht="39">
      <c r="A310" s="32"/>
      <c r="B310" s="33"/>
      <c r="C310" s="34"/>
      <c r="D310" s="200" t="s">
        <v>154</v>
      </c>
      <c r="E310" s="34"/>
      <c r="F310" s="201" t="s">
        <v>714</v>
      </c>
      <c r="G310" s="34"/>
      <c r="H310" s="34"/>
      <c r="I310" s="106"/>
      <c r="J310" s="34"/>
      <c r="K310" s="34"/>
      <c r="L310" s="37"/>
      <c r="M310" s="202"/>
      <c r="N310" s="203"/>
      <c r="O310" s="62"/>
      <c r="P310" s="62"/>
      <c r="Q310" s="62"/>
      <c r="R310" s="62"/>
      <c r="S310" s="62"/>
      <c r="T310" s="63"/>
      <c r="U310" s="32"/>
      <c r="V310" s="32"/>
      <c r="W310" s="32"/>
      <c r="X310" s="32"/>
      <c r="Y310" s="32"/>
      <c r="Z310" s="32"/>
      <c r="AA310" s="32"/>
      <c r="AB310" s="32"/>
      <c r="AC310" s="32"/>
      <c r="AD310" s="32"/>
      <c r="AE310" s="32"/>
      <c r="AT310" s="15" t="s">
        <v>154</v>
      </c>
      <c r="AU310" s="15" t="s">
        <v>144</v>
      </c>
    </row>
    <row r="311" spans="1:65" s="2" customFormat="1" ht="48" customHeight="1">
      <c r="A311" s="32"/>
      <c r="B311" s="33"/>
      <c r="C311" s="186" t="s">
        <v>720</v>
      </c>
      <c r="D311" s="186" t="s">
        <v>139</v>
      </c>
      <c r="E311" s="187" t="s">
        <v>716</v>
      </c>
      <c r="F311" s="188" t="s">
        <v>717</v>
      </c>
      <c r="G311" s="189" t="s">
        <v>240</v>
      </c>
      <c r="H311" s="190">
        <v>1.7999999999999999E-2</v>
      </c>
      <c r="I311" s="191"/>
      <c r="J311" s="192">
        <f>ROUND(I311*H311,2)</f>
        <v>0</v>
      </c>
      <c r="K311" s="193"/>
      <c r="L311" s="37"/>
      <c r="M311" s="194" t="s">
        <v>19</v>
      </c>
      <c r="N311" s="195" t="s">
        <v>45</v>
      </c>
      <c r="O311" s="62"/>
      <c r="P311" s="196">
        <f>O311*H311</f>
        <v>0</v>
      </c>
      <c r="Q311" s="196">
        <v>0</v>
      </c>
      <c r="R311" s="196">
        <f>Q311*H311</f>
        <v>0</v>
      </c>
      <c r="S311" s="196">
        <v>0</v>
      </c>
      <c r="T311" s="197">
        <f>S311*H311</f>
        <v>0</v>
      </c>
      <c r="U311" s="32"/>
      <c r="V311" s="32"/>
      <c r="W311" s="32"/>
      <c r="X311" s="32"/>
      <c r="Y311" s="32"/>
      <c r="Z311" s="32"/>
      <c r="AA311" s="32"/>
      <c r="AB311" s="32"/>
      <c r="AC311" s="32"/>
      <c r="AD311" s="32"/>
      <c r="AE311" s="32"/>
      <c r="AR311" s="198" t="s">
        <v>211</v>
      </c>
      <c r="AT311" s="198" t="s">
        <v>139</v>
      </c>
      <c r="AU311" s="198" t="s">
        <v>144</v>
      </c>
      <c r="AY311" s="15" t="s">
        <v>136</v>
      </c>
      <c r="BE311" s="199">
        <f>IF(N311="základní",J311,0)</f>
        <v>0</v>
      </c>
      <c r="BF311" s="199">
        <f>IF(N311="snížená",J311,0)</f>
        <v>0</v>
      </c>
      <c r="BG311" s="199">
        <f>IF(N311="zákl. přenesená",J311,0)</f>
        <v>0</v>
      </c>
      <c r="BH311" s="199">
        <f>IF(N311="sníž. přenesená",J311,0)</f>
        <v>0</v>
      </c>
      <c r="BI311" s="199">
        <f>IF(N311="nulová",J311,0)</f>
        <v>0</v>
      </c>
      <c r="BJ311" s="15" t="s">
        <v>144</v>
      </c>
      <c r="BK311" s="199">
        <f>ROUND(I311*H311,2)</f>
        <v>0</v>
      </c>
      <c r="BL311" s="15" t="s">
        <v>211</v>
      </c>
      <c r="BM311" s="198" t="s">
        <v>1142</v>
      </c>
    </row>
    <row r="312" spans="1:65" s="2" customFormat="1" ht="126.75">
      <c r="A312" s="32"/>
      <c r="B312" s="33"/>
      <c r="C312" s="34"/>
      <c r="D312" s="200" t="s">
        <v>154</v>
      </c>
      <c r="E312" s="34"/>
      <c r="F312" s="201" t="s">
        <v>719</v>
      </c>
      <c r="G312" s="34"/>
      <c r="H312" s="34"/>
      <c r="I312" s="106"/>
      <c r="J312" s="34"/>
      <c r="K312" s="34"/>
      <c r="L312" s="37"/>
      <c r="M312" s="202"/>
      <c r="N312" s="203"/>
      <c r="O312" s="62"/>
      <c r="P312" s="62"/>
      <c r="Q312" s="62"/>
      <c r="R312" s="62"/>
      <c r="S312" s="62"/>
      <c r="T312" s="63"/>
      <c r="U312" s="32"/>
      <c r="V312" s="32"/>
      <c r="W312" s="32"/>
      <c r="X312" s="32"/>
      <c r="Y312" s="32"/>
      <c r="Z312" s="32"/>
      <c r="AA312" s="32"/>
      <c r="AB312" s="32"/>
      <c r="AC312" s="32"/>
      <c r="AD312" s="32"/>
      <c r="AE312" s="32"/>
      <c r="AT312" s="15" t="s">
        <v>154</v>
      </c>
      <c r="AU312" s="15" t="s">
        <v>144</v>
      </c>
    </row>
    <row r="313" spans="1:65" s="2" customFormat="1" ht="48" customHeight="1">
      <c r="A313" s="32"/>
      <c r="B313" s="33"/>
      <c r="C313" s="186" t="s">
        <v>726</v>
      </c>
      <c r="D313" s="186" t="s">
        <v>139</v>
      </c>
      <c r="E313" s="187" t="s">
        <v>721</v>
      </c>
      <c r="F313" s="188" t="s">
        <v>722</v>
      </c>
      <c r="G313" s="189" t="s">
        <v>240</v>
      </c>
      <c r="H313" s="190">
        <v>1.7999999999999999E-2</v>
      </c>
      <c r="I313" s="191"/>
      <c r="J313" s="192">
        <f>ROUND(I313*H313,2)</f>
        <v>0</v>
      </c>
      <c r="K313" s="193"/>
      <c r="L313" s="37"/>
      <c r="M313" s="194" t="s">
        <v>19</v>
      </c>
      <c r="N313" s="195" t="s">
        <v>45</v>
      </c>
      <c r="O313" s="62"/>
      <c r="P313" s="196">
        <f>O313*H313</f>
        <v>0</v>
      </c>
      <c r="Q313" s="196">
        <v>0</v>
      </c>
      <c r="R313" s="196">
        <f>Q313*H313</f>
        <v>0</v>
      </c>
      <c r="S313" s="196">
        <v>0</v>
      </c>
      <c r="T313" s="197">
        <f>S313*H313</f>
        <v>0</v>
      </c>
      <c r="U313" s="32"/>
      <c r="V313" s="32"/>
      <c r="W313" s="32"/>
      <c r="X313" s="32"/>
      <c r="Y313" s="32"/>
      <c r="Z313" s="32"/>
      <c r="AA313" s="32"/>
      <c r="AB313" s="32"/>
      <c r="AC313" s="32"/>
      <c r="AD313" s="32"/>
      <c r="AE313" s="32"/>
      <c r="AR313" s="198" t="s">
        <v>211</v>
      </c>
      <c r="AT313" s="198" t="s">
        <v>139</v>
      </c>
      <c r="AU313" s="198" t="s">
        <v>144</v>
      </c>
      <c r="AY313" s="15" t="s">
        <v>136</v>
      </c>
      <c r="BE313" s="199">
        <f>IF(N313="základní",J313,0)</f>
        <v>0</v>
      </c>
      <c r="BF313" s="199">
        <f>IF(N313="snížená",J313,0)</f>
        <v>0</v>
      </c>
      <c r="BG313" s="199">
        <f>IF(N313="zákl. přenesená",J313,0)</f>
        <v>0</v>
      </c>
      <c r="BH313" s="199">
        <f>IF(N313="sníž. přenesená",J313,0)</f>
        <v>0</v>
      </c>
      <c r="BI313" s="199">
        <f>IF(N313="nulová",J313,0)</f>
        <v>0</v>
      </c>
      <c r="BJ313" s="15" t="s">
        <v>144</v>
      </c>
      <c r="BK313" s="199">
        <f>ROUND(I313*H313,2)</f>
        <v>0</v>
      </c>
      <c r="BL313" s="15" t="s">
        <v>211</v>
      </c>
      <c r="BM313" s="198" t="s">
        <v>1143</v>
      </c>
    </row>
    <row r="314" spans="1:65" s="2" customFormat="1" ht="126.75">
      <c r="A314" s="32"/>
      <c r="B314" s="33"/>
      <c r="C314" s="34"/>
      <c r="D314" s="200" t="s">
        <v>154</v>
      </c>
      <c r="E314" s="34"/>
      <c r="F314" s="201" t="s">
        <v>719</v>
      </c>
      <c r="G314" s="34"/>
      <c r="H314" s="34"/>
      <c r="I314" s="106"/>
      <c r="J314" s="34"/>
      <c r="K314" s="34"/>
      <c r="L314" s="37"/>
      <c r="M314" s="202"/>
      <c r="N314" s="203"/>
      <c r="O314" s="62"/>
      <c r="P314" s="62"/>
      <c r="Q314" s="62"/>
      <c r="R314" s="62"/>
      <c r="S314" s="62"/>
      <c r="T314" s="63"/>
      <c r="U314" s="32"/>
      <c r="V314" s="32"/>
      <c r="W314" s="32"/>
      <c r="X314" s="32"/>
      <c r="Y314" s="32"/>
      <c r="Z314" s="32"/>
      <c r="AA314" s="32"/>
      <c r="AB314" s="32"/>
      <c r="AC314" s="32"/>
      <c r="AD314" s="32"/>
      <c r="AE314" s="32"/>
      <c r="AT314" s="15" t="s">
        <v>154</v>
      </c>
      <c r="AU314" s="15" t="s">
        <v>144</v>
      </c>
    </row>
    <row r="315" spans="1:65" s="12" customFormat="1" ht="22.9" customHeight="1">
      <c r="B315" s="170"/>
      <c r="C315" s="171"/>
      <c r="D315" s="172" t="s">
        <v>72</v>
      </c>
      <c r="E315" s="184" t="s">
        <v>724</v>
      </c>
      <c r="F315" s="184" t="s">
        <v>725</v>
      </c>
      <c r="G315" s="171"/>
      <c r="H315" s="171"/>
      <c r="I315" s="174"/>
      <c r="J315" s="185">
        <f>BK315</f>
        <v>0</v>
      </c>
      <c r="K315" s="171"/>
      <c r="L315" s="176"/>
      <c r="M315" s="177"/>
      <c r="N315" s="178"/>
      <c r="O315" s="178"/>
      <c r="P315" s="179">
        <f>SUM(P316:P329)</f>
        <v>0</v>
      </c>
      <c r="Q315" s="178"/>
      <c r="R315" s="179">
        <f>SUM(R316:R329)</f>
        <v>0.19388</v>
      </c>
      <c r="S315" s="178"/>
      <c r="T315" s="180">
        <f>SUM(T316:T329)</f>
        <v>0</v>
      </c>
      <c r="AR315" s="181" t="s">
        <v>144</v>
      </c>
      <c r="AT315" s="182" t="s">
        <v>72</v>
      </c>
      <c r="AU315" s="182" t="s">
        <v>81</v>
      </c>
      <c r="AY315" s="181" t="s">
        <v>136</v>
      </c>
      <c r="BK315" s="183">
        <f>SUM(BK316:BK329)</f>
        <v>0</v>
      </c>
    </row>
    <row r="316" spans="1:65" s="2" customFormat="1" ht="36" customHeight="1">
      <c r="A316" s="32"/>
      <c r="B316" s="33"/>
      <c r="C316" s="186" t="s">
        <v>730</v>
      </c>
      <c r="D316" s="186" t="s">
        <v>139</v>
      </c>
      <c r="E316" s="187" t="s">
        <v>727</v>
      </c>
      <c r="F316" s="188" t="s">
        <v>728</v>
      </c>
      <c r="G316" s="189" t="s">
        <v>142</v>
      </c>
      <c r="H316" s="190">
        <v>7.5</v>
      </c>
      <c r="I316" s="191"/>
      <c r="J316" s="192">
        <f>ROUND(I316*H316,2)</f>
        <v>0</v>
      </c>
      <c r="K316" s="193"/>
      <c r="L316" s="37"/>
      <c r="M316" s="194" t="s">
        <v>19</v>
      </c>
      <c r="N316" s="195" t="s">
        <v>45</v>
      </c>
      <c r="O316" s="62"/>
      <c r="P316" s="196">
        <f>O316*H316</f>
        <v>0</v>
      </c>
      <c r="Q316" s="196">
        <v>3.6700000000000001E-3</v>
      </c>
      <c r="R316" s="196">
        <f>Q316*H316</f>
        <v>2.7525000000000001E-2</v>
      </c>
      <c r="S316" s="196">
        <v>0</v>
      </c>
      <c r="T316" s="197">
        <f>S316*H316</f>
        <v>0</v>
      </c>
      <c r="U316" s="32"/>
      <c r="V316" s="32"/>
      <c r="W316" s="32"/>
      <c r="X316" s="32"/>
      <c r="Y316" s="32"/>
      <c r="Z316" s="32"/>
      <c r="AA316" s="32"/>
      <c r="AB316" s="32"/>
      <c r="AC316" s="32"/>
      <c r="AD316" s="32"/>
      <c r="AE316" s="32"/>
      <c r="AR316" s="198" t="s">
        <v>211</v>
      </c>
      <c r="AT316" s="198" t="s">
        <v>139</v>
      </c>
      <c r="AU316" s="198" t="s">
        <v>144</v>
      </c>
      <c r="AY316" s="15" t="s">
        <v>136</v>
      </c>
      <c r="BE316" s="199">
        <f>IF(N316="základní",J316,0)</f>
        <v>0</v>
      </c>
      <c r="BF316" s="199">
        <f>IF(N316="snížená",J316,0)</f>
        <v>0</v>
      </c>
      <c r="BG316" s="199">
        <f>IF(N316="zákl. přenesená",J316,0)</f>
        <v>0</v>
      </c>
      <c r="BH316" s="199">
        <f>IF(N316="sníž. přenesená",J316,0)</f>
        <v>0</v>
      </c>
      <c r="BI316" s="199">
        <f>IF(N316="nulová",J316,0)</f>
        <v>0</v>
      </c>
      <c r="BJ316" s="15" t="s">
        <v>144</v>
      </c>
      <c r="BK316" s="199">
        <f>ROUND(I316*H316,2)</f>
        <v>0</v>
      </c>
      <c r="BL316" s="15" t="s">
        <v>211</v>
      </c>
      <c r="BM316" s="198" t="s">
        <v>1144</v>
      </c>
    </row>
    <row r="317" spans="1:65" s="2" customFormat="1" ht="36" customHeight="1">
      <c r="A317" s="32"/>
      <c r="B317" s="33"/>
      <c r="C317" s="204" t="s">
        <v>734</v>
      </c>
      <c r="D317" s="204" t="s">
        <v>179</v>
      </c>
      <c r="E317" s="205" t="s">
        <v>731</v>
      </c>
      <c r="F317" s="206" t="s">
        <v>732</v>
      </c>
      <c r="G317" s="207" t="s">
        <v>142</v>
      </c>
      <c r="H317" s="208">
        <v>8.5</v>
      </c>
      <c r="I317" s="209"/>
      <c r="J317" s="210">
        <f>ROUND(I317*H317,2)</f>
        <v>0</v>
      </c>
      <c r="K317" s="211"/>
      <c r="L317" s="212"/>
      <c r="M317" s="213" t="s">
        <v>19</v>
      </c>
      <c r="N317" s="214" t="s">
        <v>45</v>
      </c>
      <c r="O317" s="62"/>
      <c r="P317" s="196">
        <f>O317*H317</f>
        <v>0</v>
      </c>
      <c r="Q317" s="196">
        <v>1.9199999999999998E-2</v>
      </c>
      <c r="R317" s="196">
        <f>Q317*H317</f>
        <v>0.16319999999999998</v>
      </c>
      <c r="S317" s="196">
        <v>0</v>
      </c>
      <c r="T317" s="197">
        <f>S317*H317</f>
        <v>0</v>
      </c>
      <c r="U317" s="32"/>
      <c r="V317" s="32"/>
      <c r="W317" s="32"/>
      <c r="X317" s="32"/>
      <c r="Y317" s="32"/>
      <c r="Z317" s="32"/>
      <c r="AA317" s="32"/>
      <c r="AB317" s="32"/>
      <c r="AC317" s="32"/>
      <c r="AD317" s="32"/>
      <c r="AE317" s="32"/>
      <c r="AR317" s="198" t="s">
        <v>293</v>
      </c>
      <c r="AT317" s="198" t="s">
        <v>179</v>
      </c>
      <c r="AU317" s="198" t="s">
        <v>144</v>
      </c>
      <c r="AY317" s="15" t="s">
        <v>136</v>
      </c>
      <c r="BE317" s="199">
        <f>IF(N317="základní",J317,0)</f>
        <v>0</v>
      </c>
      <c r="BF317" s="199">
        <f>IF(N317="snížená",J317,0)</f>
        <v>0</v>
      </c>
      <c r="BG317" s="199">
        <f>IF(N317="zákl. přenesená",J317,0)</f>
        <v>0</v>
      </c>
      <c r="BH317" s="199">
        <f>IF(N317="sníž. přenesená",J317,0)</f>
        <v>0</v>
      </c>
      <c r="BI317" s="199">
        <f>IF(N317="nulová",J317,0)</f>
        <v>0</v>
      </c>
      <c r="BJ317" s="15" t="s">
        <v>144</v>
      </c>
      <c r="BK317" s="199">
        <f>ROUND(I317*H317,2)</f>
        <v>0</v>
      </c>
      <c r="BL317" s="15" t="s">
        <v>211</v>
      </c>
      <c r="BM317" s="198" t="s">
        <v>1145</v>
      </c>
    </row>
    <row r="318" spans="1:65" s="2" customFormat="1" ht="16.5" customHeight="1">
      <c r="A318" s="32"/>
      <c r="B318" s="33"/>
      <c r="C318" s="186" t="s">
        <v>739</v>
      </c>
      <c r="D318" s="186" t="s">
        <v>139</v>
      </c>
      <c r="E318" s="187" t="s">
        <v>735</v>
      </c>
      <c r="F318" s="188" t="s">
        <v>736</v>
      </c>
      <c r="G318" s="189" t="s">
        <v>142</v>
      </c>
      <c r="H318" s="190">
        <v>7.5</v>
      </c>
      <c r="I318" s="191"/>
      <c r="J318" s="192">
        <f>ROUND(I318*H318,2)</f>
        <v>0</v>
      </c>
      <c r="K318" s="193"/>
      <c r="L318" s="37"/>
      <c r="M318" s="194" t="s">
        <v>19</v>
      </c>
      <c r="N318" s="195" t="s">
        <v>45</v>
      </c>
      <c r="O318" s="62"/>
      <c r="P318" s="196">
        <f>O318*H318</f>
        <v>0</v>
      </c>
      <c r="Q318" s="196">
        <v>2.9999999999999997E-4</v>
      </c>
      <c r="R318" s="196">
        <f>Q318*H318</f>
        <v>2.2499999999999998E-3</v>
      </c>
      <c r="S318" s="196">
        <v>0</v>
      </c>
      <c r="T318" s="197">
        <f>S318*H318</f>
        <v>0</v>
      </c>
      <c r="U318" s="32"/>
      <c r="V318" s="32"/>
      <c r="W318" s="32"/>
      <c r="X318" s="32"/>
      <c r="Y318" s="32"/>
      <c r="Z318" s="32"/>
      <c r="AA318" s="32"/>
      <c r="AB318" s="32"/>
      <c r="AC318" s="32"/>
      <c r="AD318" s="32"/>
      <c r="AE318" s="32"/>
      <c r="AR318" s="198" t="s">
        <v>211</v>
      </c>
      <c r="AT318" s="198" t="s">
        <v>139</v>
      </c>
      <c r="AU318" s="198" t="s">
        <v>144</v>
      </c>
      <c r="AY318" s="15" t="s">
        <v>136</v>
      </c>
      <c r="BE318" s="199">
        <f>IF(N318="základní",J318,0)</f>
        <v>0</v>
      </c>
      <c r="BF318" s="199">
        <f>IF(N318="snížená",J318,0)</f>
        <v>0</v>
      </c>
      <c r="BG318" s="199">
        <f>IF(N318="zákl. přenesená",J318,0)</f>
        <v>0</v>
      </c>
      <c r="BH318" s="199">
        <f>IF(N318="sníž. přenesená",J318,0)</f>
        <v>0</v>
      </c>
      <c r="BI318" s="199">
        <f>IF(N318="nulová",J318,0)</f>
        <v>0</v>
      </c>
      <c r="BJ318" s="15" t="s">
        <v>144</v>
      </c>
      <c r="BK318" s="199">
        <f>ROUND(I318*H318,2)</f>
        <v>0</v>
      </c>
      <c r="BL318" s="15" t="s">
        <v>211</v>
      </c>
      <c r="BM318" s="198" t="s">
        <v>1146</v>
      </c>
    </row>
    <row r="319" spans="1:65" s="2" customFormat="1" ht="58.5">
      <c r="A319" s="32"/>
      <c r="B319" s="33"/>
      <c r="C319" s="34"/>
      <c r="D319" s="200" t="s">
        <v>154</v>
      </c>
      <c r="E319" s="34"/>
      <c r="F319" s="201" t="s">
        <v>738</v>
      </c>
      <c r="G319" s="34"/>
      <c r="H319" s="34"/>
      <c r="I319" s="106"/>
      <c r="J319" s="34"/>
      <c r="K319" s="34"/>
      <c r="L319" s="37"/>
      <c r="M319" s="202"/>
      <c r="N319" s="203"/>
      <c r="O319" s="62"/>
      <c r="P319" s="62"/>
      <c r="Q319" s="62"/>
      <c r="R319" s="62"/>
      <c r="S319" s="62"/>
      <c r="T319" s="63"/>
      <c r="U319" s="32"/>
      <c r="V319" s="32"/>
      <c r="W319" s="32"/>
      <c r="X319" s="32"/>
      <c r="Y319" s="32"/>
      <c r="Z319" s="32"/>
      <c r="AA319" s="32"/>
      <c r="AB319" s="32"/>
      <c r="AC319" s="32"/>
      <c r="AD319" s="32"/>
      <c r="AE319" s="32"/>
      <c r="AT319" s="15" t="s">
        <v>154</v>
      </c>
      <c r="AU319" s="15" t="s">
        <v>144</v>
      </c>
    </row>
    <row r="320" spans="1:65" s="2" customFormat="1" ht="24" customHeight="1">
      <c r="A320" s="32"/>
      <c r="B320" s="33"/>
      <c r="C320" s="186" t="s">
        <v>743</v>
      </c>
      <c r="D320" s="186" t="s">
        <v>139</v>
      </c>
      <c r="E320" s="187" t="s">
        <v>740</v>
      </c>
      <c r="F320" s="188" t="s">
        <v>741</v>
      </c>
      <c r="G320" s="189" t="s">
        <v>214</v>
      </c>
      <c r="H320" s="190">
        <v>2</v>
      </c>
      <c r="I320" s="191"/>
      <c r="J320" s="192">
        <f>ROUND(I320*H320,2)</f>
        <v>0</v>
      </c>
      <c r="K320" s="193"/>
      <c r="L320" s="37"/>
      <c r="M320" s="194" t="s">
        <v>19</v>
      </c>
      <c r="N320" s="195" t="s">
        <v>45</v>
      </c>
      <c r="O320" s="62"/>
      <c r="P320" s="196">
        <f>O320*H320</f>
        <v>0</v>
      </c>
      <c r="Q320" s="196">
        <v>2.0000000000000001E-4</v>
      </c>
      <c r="R320" s="196">
        <f>Q320*H320</f>
        <v>4.0000000000000002E-4</v>
      </c>
      <c r="S320" s="196">
        <v>0</v>
      </c>
      <c r="T320" s="197">
        <f>S320*H320</f>
        <v>0</v>
      </c>
      <c r="U320" s="32"/>
      <c r="V320" s="32"/>
      <c r="W320" s="32"/>
      <c r="X320" s="32"/>
      <c r="Y320" s="32"/>
      <c r="Z320" s="32"/>
      <c r="AA320" s="32"/>
      <c r="AB320" s="32"/>
      <c r="AC320" s="32"/>
      <c r="AD320" s="32"/>
      <c r="AE320" s="32"/>
      <c r="AR320" s="198" t="s">
        <v>211</v>
      </c>
      <c r="AT320" s="198" t="s">
        <v>139</v>
      </c>
      <c r="AU320" s="198" t="s">
        <v>144</v>
      </c>
      <c r="AY320" s="15" t="s">
        <v>136</v>
      </c>
      <c r="BE320" s="199">
        <f>IF(N320="základní",J320,0)</f>
        <v>0</v>
      </c>
      <c r="BF320" s="199">
        <f>IF(N320="snížená",J320,0)</f>
        <v>0</v>
      </c>
      <c r="BG320" s="199">
        <f>IF(N320="zákl. přenesená",J320,0)</f>
        <v>0</v>
      </c>
      <c r="BH320" s="199">
        <f>IF(N320="sníž. přenesená",J320,0)</f>
        <v>0</v>
      </c>
      <c r="BI320" s="199">
        <f>IF(N320="nulová",J320,0)</f>
        <v>0</v>
      </c>
      <c r="BJ320" s="15" t="s">
        <v>144</v>
      </c>
      <c r="BK320" s="199">
        <f>ROUND(I320*H320,2)</f>
        <v>0</v>
      </c>
      <c r="BL320" s="15" t="s">
        <v>211</v>
      </c>
      <c r="BM320" s="198" t="s">
        <v>1147</v>
      </c>
    </row>
    <row r="321" spans="1:65" s="2" customFormat="1" ht="58.5">
      <c r="A321" s="32"/>
      <c r="B321" s="33"/>
      <c r="C321" s="34"/>
      <c r="D321" s="200" t="s">
        <v>154</v>
      </c>
      <c r="E321" s="34"/>
      <c r="F321" s="201" t="s">
        <v>738</v>
      </c>
      <c r="G321" s="34"/>
      <c r="H321" s="34"/>
      <c r="I321" s="106"/>
      <c r="J321" s="34"/>
      <c r="K321" s="34"/>
      <c r="L321" s="37"/>
      <c r="M321" s="202"/>
      <c r="N321" s="203"/>
      <c r="O321" s="62"/>
      <c r="P321" s="62"/>
      <c r="Q321" s="62"/>
      <c r="R321" s="62"/>
      <c r="S321" s="62"/>
      <c r="T321" s="63"/>
      <c r="U321" s="32"/>
      <c r="V321" s="32"/>
      <c r="W321" s="32"/>
      <c r="X321" s="32"/>
      <c r="Y321" s="32"/>
      <c r="Z321" s="32"/>
      <c r="AA321" s="32"/>
      <c r="AB321" s="32"/>
      <c r="AC321" s="32"/>
      <c r="AD321" s="32"/>
      <c r="AE321" s="32"/>
      <c r="AT321" s="15" t="s">
        <v>154</v>
      </c>
      <c r="AU321" s="15" t="s">
        <v>144</v>
      </c>
    </row>
    <row r="322" spans="1:65" s="2" customFormat="1" ht="16.5" customHeight="1">
      <c r="A322" s="32"/>
      <c r="B322" s="33"/>
      <c r="C322" s="204" t="s">
        <v>747</v>
      </c>
      <c r="D322" s="204" t="s">
        <v>179</v>
      </c>
      <c r="E322" s="205" t="s">
        <v>744</v>
      </c>
      <c r="F322" s="206" t="s">
        <v>745</v>
      </c>
      <c r="G322" s="207" t="s">
        <v>214</v>
      </c>
      <c r="H322" s="208">
        <v>2.2000000000000002</v>
      </c>
      <c r="I322" s="209"/>
      <c r="J322" s="210">
        <f>ROUND(I322*H322,2)</f>
        <v>0</v>
      </c>
      <c r="K322" s="211"/>
      <c r="L322" s="212"/>
      <c r="M322" s="213" t="s">
        <v>19</v>
      </c>
      <c r="N322" s="214" t="s">
        <v>45</v>
      </c>
      <c r="O322" s="62"/>
      <c r="P322" s="196">
        <f>O322*H322</f>
        <v>0</v>
      </c>
      <c r="Q322" s="196">
        <v>6.0000000000000002E-5</v>
      </c>
      <c r="R322" s="196">
        <f>Q322*H322</f>
        <v>1.3200000000000001E-4</v>
      </c>
      <c r="S322" s="196">
        <v>0</v>
      </c>
      <c r="T322" s="197">
        <f>S322*H322</f>
        <v>0</v>
      </c>
      <c r="U322" s="32"/>
      <c r="V322" s="32"/>
      <c r="W322" s="32"/>
      <c r="X322" s="32"/>
      <c r="Y322" s="32"/>
      <c r="Z322" s="32"/>
      <c r="AA322" s="32"/>
      <c r="AB322" s="32"/>
      <c r="AC322" s="32"/>
      <c r="AD322" s="32"/>
      <c r="AE322" s="32"/>
      <c r="AR322" s="198" t="s">
        <v>293</v>
      </c>
      <c r="AT322" s="198" t="s">
        <v>179</v>
      </c>
      <c r="AU322" s="198" t="s">
        <v>144</v>
      </c>
      <c r="AY322" s="15" t="s">
        <v>136</v>
      </c>
      <c r="BE322" s="199">
        <f>IF(N322="základní",J322,0)</f>
        <v>0</v>
      </c>
      <c r="BF322" s="199">
        <f>IF(N322="snížená",J322,0)</f>
        <v>0</v>
      </c>
      <c r="BG322" s="199">
        <f>IF(N322="zákl. přenesená",J322,0)</f>
        <v>0</v>
      </c>
      <c r="BH322" s="199">
        <f>IF(N322="sníž. přenesená",J322,0)</f>
        <v>0</v>
      </c>
      <c r="BI322" s="199">
        <f>IF(N322="nulová",J322,0)</f>
        <v>0</v>
      </c>
      <c r="BJ322" s="15" t="s">
        <v>144</v>
      </c>
      <c r="BK322" s="199">
        <f>ROUND(I322*H322,2)</f>
        <v>0</v>
      </c>
      <c r="BL322" s="15" t="s">
        <v>211</v>
      </c>
      <c r="BM322" s="198" t="s">
        <v>1148</v>
      </c>
    </row>
    <row r="323" spans="1:65" s="2" customFormat="1" ht="24" customHeight="1">
      <c r="A323" s="32"/>
      <c r="B323" s="33"/>
      <c r="C323" s="186" t="s">
        <v>751</v>
      </c>
      <c r="D323" s="186" t="s">
        <v>139</v>
      </c>
      <c r="E323" s="187" t="s">
        <v>748</v>
      </c>
      <c r="F323" s="188" t="s">
        <v>749</v>
      </c>
      <c r="G323" s="189" t="s">
        <v>214</v>
      </c>
      <c r="H323" s="190">
        <v>1</v>
      </c>
      <c r="I323" s="191"/>
      <c r="J323" s="192">
        <f>ROUND(I323*H323,2)</f>
        <v>0</v>
      </c>
      <c r="K323" s="193"/>
      <c r="L323" s="37"/>
      <c r="M323" s="194" t="s">
        <v>19</v>
      </c>
      <c r="N323" s="195" t="s">
        <v>45</v>
      </c>
      <c r="O323" s="62"/>
      <c r="P323" s="196">
        <f>O323*H323</f>
        <v>0</v>
      </c>
      <c r="Q323" s="196">
        <v>3.4000000000000002E-4</v>
      </c>
      <c r="R323" s="196">
        <f>Q323*H323</f>
        <v>3.4000000000000002E-4</v>
      </c>
      <c r="S323" s="196">
        <v>0</v>
      </c>
      <c r="T323" s="197">
        <f>S323*H323</f>
        <v>0</v>
      </c>
      <c r="U323" s="32"/>
      <c r="V323" s="32"/>
      <c r="W323" s="32"/>
      <c r="X323" s="32"/>
      <c r="Y323" s="32"/>
      <c r="Z323" s="32"/>
      <c r="AA323" s="32"/>
      <c r="AB323" s="32"/>
      <c r="AC323" s="32"/>
      <c r="AD323" s="32"/>
      <c r="AE323" s="32"/>
      <c r="AR323" s="198" t="s">
        <v>211</v>
      </c>
      <c r="AT323" s="198" t="s">
        <v>139</v>
      </c>
      <c r="AU323" s="198" t="s">
        <v>144</v>
      </c>
      <c r="AY323" s="15" t="s">
        <v>136</v>
      </c>
      <c r="BE323" s="199">
        <f>IF(N323="základní",J323,0)</f>
        <v>0</v>
      </c>
      <c r="BF323" s="199">
        <f>IF(N323="snížená",J323,0)</f>
        <v>0</v>
      </c>
      <c r="BG323" s="199">
        <f>IF(N323="zákl. přenesená",J323,0)</f>
        <v>0</v>
      </c>
      <c r="BH323" s="199">
        <f>IF(N323="sníž. přenesená",J323,0)</f>
        <v>0</v>
      </c>
      <c r="BI323" s="199">
        <f>IF(N323="nulová",J323,0)</f>
        <v>0</v>
      </c>
      <c r="BJ323" s="15" t="s">
        <v>144</v>
      </c>
      <c r="BK323" s="199">
        <f>ROUND(I323*H323,2)</f>
        <v>0</v>
      </c>
      <c r="BL323" s="15" t="s">
        <v>211</v>
      </c>
      <c r="BM323" s="198" t="s">
        <v>1149</v>
      </c>
    </row>
    <row r="324" spans="1:65" s="2" customFormat="1" ht="58.5">
      <c r="A324" s="32"/>
      <c r="B324" s="33"/>
      <c r="C324" s="34"/>
      <c r="D324" s="200" t="s">
        <v>154</v>
      </c>
      <c r="E324" s="34"/>
      <c r="F324" s="201" t="s">
        <v>738</v>
      </c>
      <c r="G324" s="34"/>
      <c r="H324" s="34"/>
      <c r="I324" s="106"/>
      <c r="J324" s="34"/>
      <c r="K324" s="34"/>
      <c r="L324" s="37"/>
      <c r="M324" s="202"/>
      <c r="N324" s="203"/>
      <c r="O324" s="62"/>
      <c r="P324" s="62"/>
      <c r="Q324" s="62"/>
      <c r="R324" s="62"/>
      <c r="S324" s="62"/>
      <c r="T324" s="63"/>
      <c r="U324" s="32"/>
      <c r="V324" s="32"/>
      <c r="W324" s="32"/>
      <c r="X324" s="32"/>
      <c r="Y324" s="32"/>
      <c r="Z324" s="32"/>
      <c r="AA324" s="32"/>
      <c r="AB324" s="32"/>
      <c r="AC324" s="32"/>
      <c r="AD324" s="32"/>
      <c r="AE324" s="32"/>
      <c r="AT324" s="15" t="s">
        <v>154</v>
      </c>
      <c r="AU324" s="15" t="s">
        <v>144</v>
      </c>
    </row>
    <row r="325" spans="1:65" s="2" customFormat="1" ht="24" customHeight="1">
      <c r="A325" s="32"/>
      <c r="B325" s="33"/>
      <c r="C325" s="204" t="s">
        <v>755</v>
      </c>
      <c r="D325" s="204" t="s">
        <v>179</v>
      </c>
      <c r="E325" s="205" t="s">
        <v>752</v>
      </c>
      <c r="F325" s="206" t="s">
        <v>753</v>
      </c>
      <c r="G325" s="207" t="s">
        <v>214</v>
      </c>
      <c r="H325" s="208">
        <v>1.1000000000000001</v>
      </c>
      <c r="I325" s="209"/>
      <c r="J325" s="210">
        <f>ROUND(I325*H325,2)</f>
        <v>0</v>
      </c>
      <c r="K325" s="211"/>
      <c r="L325" s="212"/>
      <c r="M325" s="213" t="s">
        <v>19</v>
      </c>
      <c r="N325" s="214" t="s">
        <v>45</v>
      </c>
      <c r="O325" s="62"/>
      <c r="P325" s="196">
        <f>O325*H325</f>
        <v>0</v>
      </c>
      <c r="Q325" s="196">
        <v>3.0000000000000001E-5</v>
      </c>
      <c r="R325" s="196">
        <f>Q325*H325</f>
        <v>3.3000000000000003E-5</v>
      </c>
      <c r="S325" s="196">
        <v>0</v>
      </c>
      <c r="T325" s="197">
        <f>S325*H325</f>
        <v>0</v>
      </c>
      <c r="U325" s="32"/>
      <c r="V325" s="32"/>
      <c r="W325" s="32"/>
      <c r="X325" s="32"/>
      <c r="Y325" s="32"/>
      <c r="Z325" s="32"/>
      <c r="AA325" s="32"/>
      <c r="AB325" s="32"/>
      <c r="AC325" s="32"/>
      <c r="AD325" s="32"/>
      <c r="AE325" s="32"/>
      <c r="AR325" s="198" t="s">
        <v>293</v>
      </c>
      <c r="AT325" s="198" t="s">
        <v>179</v>
      </c>
      <c r="AU325" s="198" t="s">
        <v>144</v>
      </c>
      <c r="AY325" s="15" t="s">
        <v>136</v>
      </c>
      <c r="BE325" s="199">
        <f>IF(N325="základní",J325,0)</f>
        <v>0</v>
      </c>
      <c r="BF325" s="199">
        <f>IF(N325="snížená",J325,0)</f>
        <v>0</v>
      </c>
      <c r="BG325" s="199">
        <f>IF(N325="zákl. přenesená",J325,0)</f>
        <v>0</v>
      </c>
      <c r="BH325" s="199">
        <f>IF(N325="sníž. přenesená",J325,0)</f>
        <v>0</v>
      </c>
      <c r="BI325" s="199">
        <f>IF(N325="nulová",J325,0)</f>
        <v>0</v>
      </c>
      <c r="BJ325" s="15" t="s">
        <v>144</v>
      </c>
      <c r="BK325" s="199">
        <f>ROUND(I325*H325,2)</f>
        <v>0</v>
      </c>
      <c r="BL325" s="15" t="s">
        <v>211</v>
      </c>
      <c r="BM325" s="198" t="s">
        <v>1150</v>
      </c>
    </row>
    <row r="326" spans="1:65" s="2" customFormat="1" ht="48" customHeight="1">
      <c r="A326" s="32"/>
      <c r="B326" s="33"/>
      <c r="C326" s="186" t="s">
        <v>759</v>
      </c>
      <c r="D326" s="186" t="s">
        <v>139</v>
      </c>
      <c r="E326" s="187" t="s">
        <v>756</v>
      </c>
      <c r="F326" s="188" t="s">
        <v>757</v>
      </c>
      <c r="G326" s="189" t="s">
        <v>240</v>
      </c>
      <c r="H326" s="190">
        <v>0.19400000000000001</v>
      </c>
      <c r="I326" s="191"/>
      <c r="J326" s="192">
        <f>ROUND(I326*H326,2)</f>
        <v>0</v>
      </c>
      <c r="K326" s="193"/>
      <c r="L326" s="37"/>
      <c r="M326" s="194" t="s">
        <v>19</v>
      </c>
      <c r="N326" s="195" t="s">
        <v>45</v>
      </c>
      <c r="O326" s="62"/>
      <c r="P326" s="196">
        <f>O326*H326</f>
        <v>0</v>
      </c>
      <c r="Q326" s="196">
        <v>0</v>
      </c>
      <c r="R326" s="196">
        <f>Q326*H326</f>
        <v>0</v>
      </c>
      <c r="S326" s="196">
        <v>0</v>
      </c>
      <c r="T326" s="197">
        <f>S326*H326</f>
        <v>0</v>
      </c>
      <c r="U326" s="32"/>
      <c r="V326" s="32"/>
      <c r="W326" s="32"/>
      <c r="X326" s="32"/>
      <c r="Y326" s="32"/>
      <c r="Z326" s="32"/>
      <c r="AA326" s="32"/>
      <c r="AB326" s="32"/>
      <c r="AC326" s="32"/>
      <c r="AD326" s="32"/>
      <c r="AE326" s="32"/>
      <c r="AR326" s="198" t="s">
        <v>211</v>
      </c>
      <c r="AT326" s="198" t="s">
        <v>139</v>
      </c>
      <c r="AU326" s="198" t="s">
        <v>144</v>
      </c>
      <c r="AY326" s="15" t="s">
        <v>136</v>
      </c>
      <c r="BE326" s="199">
        <f>IF(N326="základní",J326,0)</f>
        <v>0</v>
      </c>
      <c r="BF326" s="199">
        <f>IF(N326="snížená",J326,0)</f>
        <v>0</v>
      </c>
      <c r="BG326" s="199">
        <f>IF(N326="zákl. přenesená",J326,0)</f>
        <v>0</v>
      </c>
      <c r="BH326" s="199">
        <f>IF(N326="sníž. přenesená",J326,0)</f>
        <v>0</v>
      </c>
      <c r="BI326" s="199">
        <f>IF(N326="nulová",J326,0)</f>
        <v>0</v>
      </c>
      <c r="BJ326" s="15" t="s">
        <v>144</v>
      </c>
      <c r="BK326" s="199">
        <f>ROUND(I326*H326,2)</f>
        <v>0</v>
      </c>
      <c r="BL326" s="15" t="s">
        <v>211</v>
      </c>
      <c r="BM326" s="198" t="s">
        <v>1151</v>
      </c>
    </row>
    <row r="327" spans="1:65" s="2" customFormat="1" ht="126.75">
      <c r="A327" s="32"/>
      <c r="B327" s="33"/>
      <c r="C327" s="34"/>
      <c r="D327" s="200" t="s">
        <v>154</v>
      </c>
      <c r="E327" s="34"/>
      <c r="F327" s="201" t="s">
        <v>286</v>
      </c>
      <c r="G327" s="34"/>
      <c r="H327" s="34"/>
      <c r="I327" s="106"/>
      <c r="J327" s="34"/>
      <c r="K327" s="34"/>
      <c r="L327" s="37"/>
      <c r="M327" s="202"/>
      <c r="N327" s="203"/>
      <c r="O327" s="62"/>
      <c r="P327" s="62"/>
      <c r="Q327" s="62"/>
      <c r="R327" s="62"/>
      <c r="S327" s="62"/>
      <c r="T327" s="63"/>
      <c r="U327" s="32"/>
      <c r="V327" s="32"/>
      <c r="W327" s="32"/>
      <c r="X327" s="32"/>
      <c r="Y327" s="32"/>
      <c r="Z327" s="32"/>
      <c r="AA327" s="32"/>
      <c r="AB327" s="32"/>
      <c r="AC327" s="32"/>
      <c r="AD327" s="32"/>
      <c r="AE327" s="32"/>
      <c r="AT327" s="15" t="s">
        <v>154</v>
      </c>
      <c r="AU327" s="15" t="s">
        <v>144</v>
      </c>
    </row>
    <row r="328" spans="1:65" s="2" customFormat="1" ht="48" customHeight="1">
      <c r="A328" s="32"/>
      <c r="B328" s="33"/>
      <c r="C328" s="186" t="s">
        <v>765</v>
      </c>
      <c r="D328" s="186" t="s">
        <v>139</v>
      </c>
      <c r="E328" s="187" t="s">
        <v>760</v>
      </c>
      <c r="F328" s="188" t="s">
        <v>761</v>
      </c>
      <c r="G328" s="189" t="s">
        <v>240</v>
      </c>
      <c r="H328" s="190">
        <v>0.19400000000000001</v>
      </c>
      <c r="I328" s="191"/>
      <c r="J328" s="192">
        <f>ROUND(I328*H328,2)</f>
        <v>0</v>
      </c>
      <c r="K328" s="193"/>
      <c r="L328" s="37"/>
      <c r="M328" s="194" t="s">
        <v>19</v>
      </c>
      <c r="N328" s="195" t="s">
        <v>45</v>
      </c>
      <c r="O328" s="62"/>
      <c r="P328" s="196">
        <f>O328*H328</f>
        <v>0</v>
      </c>
      <c r="Q328" s="196">
        <v>0</v>
      </c>
      <c r="R328" s="196">
        <f>Q328*H328</f>
        <v>0</v>
      </c>
      <c r="S328" s="196">
        <v>0</v>
      </c>
      <c r="T328" s="197">
        <f>S328*H328</f>
        <v>0</v>
      </c>
      <c r="U328" s="32"/>
      <c r="V328" s="32"/>
      <c r="W328" s="32"/>
      <c r="X328" s="32"/>
      <c r="Y328" s="32"/>
      <c r="Z328" s="32"/>
      <c r="AA328" s="32"/>
      <c r="AB328" s="32"/>
      <c r="AC328" s="32"/>
      <c r="AD328" s="32"/>
      <c r="AE328" s="32"/>
      <c r="AR328" s="198" t="s">
        <v>211</v>
      </c>
      <c r="AT328" s="198" t="s">
        <v>139</v>
      </c>
      <c r="AU328" s="198" t="s">
        <v>144</v>
      </c>
      <c r="AY328" s="15" t="s">
        <v>136</v>
      </c>
      <c r="BE328" s="199">
        <f>IF(N328="základní",J328,0)</f>
        <v>0</v>
      </c>
      <c r="BF328" s="199">
        <f>IF(N328="snížená",J328,0)</f>
        <v>0</v>
      </c>
      <c r="BG328" s="199">
        <f>IF(N328="zákl. přenesená",J328,0)</f>
        <v>0</v>
      </c>
      <c r="BH328" s="199">
        <f>IF(N328="sníž. přenesená",J328,0)</f>
        <v>0</v>
      </c>
      <c r="BI328" s="199">
        <f>IF(N328="nulová",J328,0)</f>
        <v>0</v>
      </c>
      <c r="BJ328" s="15" t="s">
        <v>144</v>
      </c>
      <c r="BK328" s="199">
        <f>ROUND(I328*H328,2)</f>
        <v>0</v>
      </c>
      <c r="BL328" s="15" t="s">
        <v>211</v>
      </c>
      <c r="BM328" s="198" t="s">
        <v>1152</v>
      </c>
    </row>
    <row r="329" spans="1:65" s="2" customFormat="1" ht="126.75">
      <c r="A329" s="32"/>
      <c r="B329" s="33"/>
      <c r="C329" s="34"/>
      <c r="D329" s="200" t="s">
        <v>154</v>
      </c>
      <c r="E329" s="34"/>
      <c r="F329" s="201" t="s">
        <v>286</v>
      </c>
      <c r="G329" s="34"/>
      <c r="H329" s="34"/>
      <c r="I329" s="106"/>
      <c r="J329" s="34"/>
      <c r="K329" s="34"/>
      <c r="L329" s="37"/>
      <c r="M329" s="202"/>
      <c r="N329" s="203"/>
      <c r="O329" s="62"/>
      <c r="P329" s="62"/>
      <c r="Q329" s="62"/>
      <c r="R329" s="62"/>
      <c r="S329" s="62"/>
      <c r="T329" s="63"/>
      <c r="U329" s="32"/>
      <c r="V329" s="32"/>
      <c r="W329" s="32"/>
      <c r="X329" s="32"/>
      <c r="Y329" s="32"/>
      <c r="Z329" s="32"/>
      <c r="AA329" s="32"/>
      <c r="AB329" s="32"/>
      <c r="AC329" s="32"/>
      <c r="AD329" s="32"/>
      <c r="AE329" s="32"/>
      <c r="AT329" s="15" t="s">
        <v>154</v>
      </c>
      <c r="AU329" s="15" t="s">
        <v>144</v>
      </c>
    </row>
    <row r="330" spans="1:65" s="12" customFormat="1" ht="22.9" customHeight="1">
      <c r="B330" s="170"/>
      <c r="C330" s="171"/>
      <c r="D330" s="172" t="s">
        <v>72</v>
      </c>
      <c r="E330" s="184" t="s">
        <v>763</v>
      </c>
      <c r="F330" s="184" t="s">
        <v>764</v>
      </c>
      <c r="G330" s="171"/>
      <c r="H330" s="171"/>
      <c r="I330" s="174"/>
      <c r="J330" s="185">
        <f>BK330</f>
        <v>0</v>
      </c>
      <c r="K330" s="171"/>
      <c r="L330" s="176"/>
      <c r="M330" s="177"/>
      <c r="N330" s="178"/>
      <c r="O330" s="178"/>
      <c r="P330" s="179">
        <f>SUM(P331:P340)</f>
        <v>0</v>
      </c>
      <c r="Q330" s="178"/>
      <c r="R330" s="179">
        <f>SUM(R331:R340)</f>
        <v>0.47117999999999999</v>
      </c>
      <c r="S330" s="178"/>
      <c r="T330" s="180">
        <f>SUM(T331:T340)</f>
        <v>0</v>
      </c>
      <c r="AR330" s="181" t="s">
        <v>144</v>
      </c>
      <c r="AT330" s="182" t="s">
        <v>72</v>
      </c>
      <c r="AU330" s="182" t="s">
        <v>81</v>
      </c>
      <c r="AY330" s="181" t="s">
        <v>136</v>
      </c>
      <c r="BK330" s="183">
        <f>SUM(BK331:BK340)</f>
        <v>0</v>
      </c>
    </row>
    <row r="331" spans="1:65" s="2" customFormat="1" ht="36" customHeight="1">
      <c r="A331" s="32"/>
      <c r="B331" s="33"/>
      <c r="C331" s="186" t="s">
        <v>769</v>
      </c>
      <c r="D331" s="186" t="s">
        <v>139</v>
      </c>
      <c r="E331" s="187" t="s">
        <v>766</v>
      </c>
      <c r="F331" s="188" t="s">
        <v>767</v>
      </c>
      <c r="G331" s="189" t="s">
        <v>142</v>
      </c>
      <c r="H331" s="190">
        <v>26</v>
      </c>
      <c r="I331" s="191"/>
      <c r="J331" s="192">
        <f>ROUND(I331*H331,2)</f>
        <v>0</v>
      </c>
      <c r="K331" s="193"/>
      <c r="L331" s="37"/>
      <c r="M331" s="194" t="s">
        <v>19</v>
      </c>
      <c r="N331" s="195" t="s">
        <v>45</v>
      </c>
      <c r="O331" s="62"/>
      <c r="P331" s="196">
        <f>O331*H331</f>
        <v>0</v>
      </c>
      <c r="Q331" s="196">
        <v>3.0999999999999999E-3</v>
      </c>
      <c r="R331" s="196">
        <f>Q331*H331</f>
        <v>8.0599999999999991E-2</v>
      </c>
      <c r="S331" s="196">
        <v>0</v>
      </c>
      <c r="T331" s="197">
        <f>S331*H331</f>
        <v>0</v>
      </c>
      <c r="U331" s="32"/>
      <c r="V331" s="32"/>
      <c r="W331" s="32"/>
      <c r="X331" s="32"/>
      <c r="Y331" s="32"/>
      <c r="Z331" s="32"/>
      <c r="AA331" s="32"/>
      <c r="AB331" s="32"/>
      <c r="AC331" s="32"/>
      <c r="AD331" s="32"/>
      <c r="AE331" s="32"/>
      <c r="AR331" s="198" t="s">
        <v>211</v>
      </c>
      <c r="AT331" s="198" t="s">
        <v>139</v>
      </c>
      <c r="AU331" s="198" t="s">
        <v>144</v>
      </c>
      <c r="AY331" s="15" t="s">
        <v>136</v>
      </c>
      <c r="BE331" s="199">
        <f>IF(N331="základní",J331,0)</f>
        <v>0</v>
      </c>
      <c r="BF331" s="199">
        <f>IF(N331="snížená",J331,0)</f>
        <v>0</v>
      </c>
      <c r="BG331" s="199">
        <f>IF(N331="zákl. přenesená",J331,0)</f>
        <v>0</v>
      </c>
      <c r="BH331" s="199">
        <f>IF(N331="sníž. přenesená",J331,0)</f>
        <v>0</v>
      </c>
      <c r="BI331" s="199">
        <f>IF(N331="nulová",J331,0)</f>
        <v>0</v>
      </c>
      <c r="BJ331" s="15" t="s">
        <v>144</v>
      </c>
      <c r="BK331" s="199">
        <f>ROUND(I331*H331,2)</f>
        <v>0</v>
      </c>
      <c r="BL331" s="15" t="s">
        <v>211</v>
      </c>
      <c r="BM331" s="198" t="s">
        <v>1153</v>
      </c>
    </row>
    <row r="332" spans="1:65" s="2" customFormat="1" ht="24" customHeight="1">
      <c r="A332" s="32"/>
      <c r="B332" s="33"/>
      <c r="C332" s="186" t="s">
        <v>774</v>
      </c>
      <c r="D332" s="186" t="s">
        <v>139</v>
      </c>
      <c r="E332" s="187" t="s">
        <v>770</v>
      </c>
      <c r="F332" s="188" t="s">
        <v>771</v>
      </c>
      <c r="G332" s="189" t="s">
        <v>214</v>
      </c>
      <c r="H332" s="190">
        <v>28</v>
      </c>
      <c r="I332" s="191"/>
      <c r="J332" s="192">
        <f>ROUND(I332*H332,2)</f>
        <v>0</v>
      </c>
      <c r="K332" s="193"/>
      <c r="L332" s="37"/>
      <c r="M332" s="194" t="s">
        <v>19</v>
      </c>
      <c r="N332" s="195" t="s">
        <v>45</v>
      </c>
      <c r="O332" s="62"/>
      <c r="P332" s="196">
        <f>O332*H332</f>
        <v>0</v>
      </c>
      <c r="Q332" s="196">
        <v>3.1E-4</v>
      </c>
      <c r="R332" s="196">
        <f>Q332*H332</f>
        <v>8.6800000000000002E-3</v>
      </c>
      <c r="S332" s="196">
        <v>0</v>
      </c>
      <c r="T332" s="197">
        <f>S332*H332</f>
        <v>0</v>
      </c>
      <c r="U332" s="32"/>
      <c r="V332" s="32"/>
      <c r="W332" s="32"/>
      <c r="X332" s="32"/>
      <c r="Y332" s="32"/>
      <c r="Z332" s="32"/>
      <c r="AA332" s="32"/>
      <c r="AB332" s="32"/>
      <c r="AC332" s="32"/>
      <c r="AD332" s="32"/>
      <c r="AE332" s="32"/>
      <c r="AR332" s="198" t="s">
        <v>211</v>
      </c>
      <c r="AT332" s="198" t="s">
        <v>139</v>
      </c>
      <c r="AU332" s="198" t="s">
        <v>144</v>
      </c>
      <c r="AY332" s="15" t="s">
        <v>136</v>
      </c>
      <c r="BE332" s="199">
        <f>IF(N332="základní",J332,0)</f>
        <v>0</v>
      </c>
      <c r="BF332" s="199">
        <f>IF(N332="snížená",J332,0)</f>
        <v>0</v>
      </c>
      <c r="BG332" s="199">
        <f>IF(N332="zákl. přenesená",J332,0)</f>
        <v>0</v>
      </c>
      <c r="BH332" s="199">
        <f>IF(N332="sníž. přenesená",J332,0)</f>
        <v>0</v>
      </c>
      <c r="BI332" s="199">
        <f>IF(N332="nulová",J332,0)</f>
        <v>0</v>
      </c>
      <c r="BJ332" s="15" t="s">
        <v>144</v>
      </c>
      <c r="BK332" s="199">
        <f>ROUND(I332*H332,2)</f>
        <v>0</v>
      </c>
      <c r="BL332" s="15" t="s">
        <v>211</v>
      </c>
      <c r="BM332" s="198" t="s">
        <v>1154</v>
      </c>
    </row>
    <row r="333" spans="1:65" s="2" customFormat="1" ht="58.5">
      <c r="A333" s="32"/>
      <c r="B333" s="33"/>
      <c r="C333" s="34"/>
      <c r="D333" s="200" t="s">
        <v>154</v>
      </c>
      <c r="E333" s="34"/>
      <c r="F333" s="201" t="s">
        <v>773</v>
      </c>
      <c r="G333" s="34"/>
      <c r="H333" s="34"/>
      <c r="I333" s="106"/>
      <c r="J333" s="34"/>
      <c r="K333" s="34"/>
      <c r="L333" s="37"/>
      <c r="M333" s="202"/>
      <c r="N333" s="203"/>
      <c r="O333" s="62"/>
      <c r="P333" s="62"/>
      <c r="Q333" s="62"/>
      <c r="R333" s="62"/>
      <c r="S333" s="62"/>
      <c r="T333" s="63"/>
      <c r="U333" s="32"/>
      <c r="V333" s="32"/>
      <c r="W333" s="32"/>
      <c r="X333" s="32"/>
      <c r="Y333" s="32"/>
      <c r="Z333" s="32"/>
      <c r="AA333" s="32"/>
      <c r="AB333" s="32"/>
      <c r="AC333" s="32"/>
      <c r="AD333" s="32"/>
      <c r="AE333" s="32"/>
      <c r="AT333" s="15" t="s">
        <v>154</v>
      </c>
      <c r="AU333" s="15" t="s">
        <v>144</v>
      </c>
    </row>
    <row r="334" spans="1:65" s="2" customFormat="1" ht="16.5" customHeight="1">
      <c r="A334" s="32"/>
      <c r="B334" s="33"/>
      <c r="C334" s="186" t="s">
        <v>778</v>
      </c>
      <c r="D334" s="186" t="s">
        <v>139</v>
      </c>
      <c r="E334" s="187" t="s">
        <v>775</v>
      </c>
      <c r="F334" s="188" t="s">
        <v>776</v>
      </c>
      <c r="G334" s="189" t="s">
        <v>142</v>
      </c>
      <c r="H334" s="190">
        <v>26</v>
      </c>
      <c r="I334" s="191"/>
      <c r="J334" s="192">
        <f>ROUND(I334*H334,2)</f>
        <v>0</v>
      </c>
      <c r="K334" s="193"/>
      <c r="L334" s="37"/>
      <c r="M334" s="194" t="s">
        <v>19</v>
      </c>
      <c r="N334" s="195" t="s">
        <v>45</v>
      </c>
      <c r="O334" s="62"/>
      <c r="P334" s="196">
        <f>O334*H334</f>
        <v>0</v>
      </c>
      <c r="Q334" s="196">
        <v>2.9999999999999997E-4</v>
      </c>
      <c r="R334" s="196">
        <f>Q334*H334</f>
        <v>7.7999999999999996E-3</v>
      </c>
      <c r="S334" s="196">
        <v>0</v>
      </c>
      <c r="T334" s="197">
        <f>S334*H334</f>
        <v>0</v>
      </c>
      <c r="U334" s="32"/>
      <c r="V334" s="32"/>
      <c r="W334" s="32"/>
      <c r="X334" s="32"/>
      <c r="Y334" s="32"/>
      <c r="Z334" s="32"/>
      <c r="AA334" s="32"/>
      <c r="AB334" s="32"/>
      <c r="AC334" s="32"/>
      <c r="AD334" s="32"/>
      <c r="AE334" s="32"/>
      <c r="AR334" s="198" t="s">
        <v>211</v>
      </c>
      <c r="AT334" s="198" t="s">
        <v>139</v>
      </c>
      <c r="AU334" s="198" t="s">
        <v>144</v>
      </c>
      <c r="AY334" s="15" t="s">
        <v>136</v>
      </c>
      <c r="BE334" s="199">
        <f>IF(N334="základní",J334,0)</f>
        <v>0</v>
      </c>
      <c r="BF334" s="199">
        <f>IF(N334="snížená",J334,0)</f>
        <v>0</v>
      </c>
      <c r="BG334" s="199">
        <f>IF(N334="zákl. přenesená",J334,0)</f>
        <v>0</v>
      </c>
      <c r="BH334" s="199">
        <f>IF(N334="sníž. přenesená",J334,0)</f>
        <v>0</v>
      </c>
      <c r="BI334" s="199">
        <f>IF(N334="nulová",J334,0)</f>
        <v>0</v>
      </c>
      <c r="BJ334" s="15" t="s">
        <v>144</v>
      </c>
      <c r="BK334" s="199">
        <f>ROUND(I334*H334,2)</f>
        <v>0</v>
      </c>
      <c r="BL334" s="15" t="s">
        <v>211</v>
      </c>
      <c r="BM334" s="198" t="s">
        <v>1155</v>
      </c>
    </row>
    <row r="335" spans="1:65" s="2" customFormat="1" ht="58.5">
      <c r="A335" s="32"/>
      <c r="B335" s="33"/>
      <c r="C335" s="34"/>
      <c r="D335" s="200" t="s">
        <v>154</v>
      </c>
      <c r="E335" s="34"/>
      <c r="F335" s="201" t="s">
        <v>773</v>
      </c>
      <c r="G335" s="34"/>
      <c r="H335" s="34"/>
      <c r="I335" s="106"/>
      <c r="J335" s="34"/>
      <c r="K335" s="34"/>
      <c r="L335" s="37"/>
      <c r="M335" s="202"/>
      <c r="N335" s="203"/>
      <c r="O335" s="62"/>
      <c r="P335" s="62"/>
      <c r="Q335" s="62"/>
      <c r="R335" s="62"/>
      <c r="S335" s="62"/>
      <c r="T335" s="63"/>
      <c r="U335" s="32"/>
      <c r="V335" s="32"/>
      <c r="W335" s="32"/>
      <c r="X335" s="32"/>
      <c r="Y335" s="32"/>
      <c r="Z335" s="32"/>
      <c r="AA335" s="32"/>
      <c r="AB335" s="32"/>
      <c r="AC335" s="32"/>
      <c r="AD335" s="32"/>
      <c r="AE335" s="32"/>
      <c r="AT335" s="15" t="s">
        <v>154</v>
      </c>
      <c r="AU335" s="15" t="s">
        <v>144</v>
      </c>
    </row>
    <row r="336" spans="1:65" s="2" customFormat="1" ht="24" customHeight="1">
      <c r="A336" s="32"/>
      <c r="B336" s="33"/>
      <c r="C336" s="204" t="s">
        <v>782</v>
      </c>
      <c r="D336" s="204" t="s">
        <v>179</v>
      </c>
      <c r="E336" s="205" t="s">
        <v>779</v>
      </c>
      <c r="F336" s="206" t="s">
        <v>780</v>
      </c>
      <c r="G336" s="207" t="s">
        <v>142</v>
      </c>
      <c r="H336" s="208">
        <v>29</v>
      </c>
      <c r="I336" s="209"/>
      <c r="J336" s="210">
        <f>ROUND(I336*H336,2)</f>
        <v>0</v>
      </c>
      <c r="K336" s="211"/>
      <c r="L336" s="212"/>
      <c r="M336" s="213" t="s">
        <v>19</v>
      </c>
      <c r="N336" s="214" t="s">
        <v>45</v>
      </c>
      <c r="O336" s="62"/>
      <c r="P336" s="196">
        <f>O336*H336</f>
        <v>0</v>
      </c>
      <c r="Q336" s="196">
        <v>1.29E-2</v>
      </c>
      <c r="R336" s="196">
        <f>Q336*H336</f>
        <v>0.37409999999999999</v>
      </c>
      <c r="S336" s="196">
        <v>0</v>
      </c>
      <c r="T336" s="197">
        <f>S336*H336</f>
        <v>0</v>
      </c>
      <c r="U336" s="32"/>
      <c r="V336" s="32"/>
      <c r="W336" s="32"/>
      <c r="X336" s="32"/>
      <c r="Y336" s="32"/>
      <c r="Z336" s="32"/>
      <c r="AA336" s="32"/>
      <c r="AB336" s="32"/>
      <c r="AC336" s="32"/>
      <c r="AD336" s="32"/>
      <c r="AE336" s="32"/>
      <c r="AR336" s="198" t="s">
        <v>293</v>
      </c>
      <c r="AT336" s="198" t="s">
        <v>179</v>
      </c>
      <c r="AU336" s="198" t="s">
        <v>144</v>
      </c>
      <c r="AY336" s="15" t="s">
        <v>136</v>
      </c>
      <c r="BE336" s="199">
        <f>IF(N336="základní",J336,0)</f>
        <v>0</v>
      </c>
      <c r="BF336" s="199">
        <f>IF(N336="snížená",J336,0)</f>
        <v>0</v>
      </c>
      <c r="BG336" s="199">
        <f>IF(N336="zákl. přenesená",J336,0)</f>
        <v>0</v>
      </c>
      <c r="BH336" s="199">
        <f>IF(N336="sníž. přenesená",J336,0)</f>
        <v>0</v>
      </c>
      <c r="BI336" s="199">
        <f>IF(N336="nulová",J336,0)</f>
        <v>0</v>
      </c>
      <c r="BJ336" s="15" t="s">
        <v>144</v>
      </c>
      <c r="BK336" s="199">
        <f>ROUND(I336*H336,2)</f>
        <v>0</v>
      </c>
      <c r="BL336" s="15" t="s">
        <v>211</v>
      </c>
      <c r="BM336" s="198" t="s">
        <v>1156</v>
      </c>
    </row>
    <row r="337" spans="1:65" s="2" customFormat="1" ht="48" customHeight="1">
      <c r="A337" s="32"/>
      <c r="B337" s="33"/>
      <c r="C337" s="186" t="s">
        <v>786</v>
      </c>
      <c r="D337" s="186" t="s">
        <v>139</v>
      </c>
      <c r="E337" s="187" t="s">
        <v>783</v>
      </c>
      <c r="F337" s="188" t="s">
        <v>784</v>
      </c>
      <c r="G337" s="189" t="s">
        <v>240</v>
      </c>
      <c r="H337" s="190">
        <v>0.47099999999999997</v>
      </c>
      <c r="I337" s="191"/>
      <c r="J337" s="192">
        <f>ROUND(I337*H337,2)</f>
        <v>0</v>
      </c>
      <c r="K337" s="193"/>
      <c r="L337" s="37"/>
      <c r="M337" s="194" t="s">
        <v>19</v>
      </c>
      <c r="N337" s="195" t="s">
        <v>45</v>
      </c>
      <c r="O337" s="62"/>
      <c r="P337" s="196">
        <f>O337*H337</f>
        <v>0</v>
      </c>
      <c r="Q337" s="196">
        <v>0</v>
      </c>
      <c r="R337" s="196">
        <f>Q337*H337</f>
        <v>0</v>
      </c>
      <c r="S337" s="196">
        <v>0</v>
      </c>
      <c r="T337" s="197">
        <f>S337*H337</f>
        <v>0</v>
      </c>
      <c r="U337" s="32"/>
      <c r="V337" s="32"/>
      <c r="W337" s="32"/>
      <c r="X337" s="32"/>
      <c r="Y337" s="32"/>
      <c r="Z337" s="32"/>
      <c r="AA337" s="32"/>
      <c r="AB337" s="32"/>
      <c r="AC337" s="32"/>
      <c r="AD337" s="32"/>
      <c r="AE337" s="32"/>
      <c r="AR337" s="198" t="s">
        <v>211</v>
      </c>
      <c r="AT337" s="198" t="s">
        <v>139</v>
      </c>
      <c r="AU337" s="198" t="s">
        <v>144</v>
      </c>
      <c r="AY337" s="15" t="s">
        <v>136</v>
      </c>
      <c r="BE337" s="199">
        <f>IF(N337="základní",J337,0)</f>
        <v>0</v>
      </c>
      <c r="BF337" s="199">
        <f>IF(N337="snížená",J337,0)</f>
        <v>0</v>
      </c>
      <c r="BG337" s="199">
        <f>IF(N337="zákl. přenesená",J337,0)</f>
        <v>0</v>
      </c>
      <c r="BH337" s="199">
        <f>IF(N337="sníž. přenesená",J337,0)</f>
        <v>0</v>
      </c>
      <c r="BI337" s="199">
        <f>IF(N337="nulová",J337,0)</f>
        <v>0</v>
      </c>
      <c r="BJ337" s="15" t="s">
        <v>144</v>
      </c>
      <c r="BK337" s="199">
        <f>ROUND(I337*H337,2)</f>
        <v>0</v>
      </c>
      <c r="BL337" s="15" t="s">
        <v>211</v>
      </c>
      <c r="BM337" s="198" t="s">
        <v>1157</v>
      </c>
    </row>
    <row r="338" spans="1:65" s="2" customFormat="1" ht="126.75">
      <c r="A338" s="32"/>
      <c r="B338" s="33"/>
      <c r="C338" s="34"/>
      <c r="D338" s="200" t="s">
        <v>154</v>
      </c>
      <c r="E338" s="34"/>
      <c r="F338" s="201" t="s">
        <v>286</v>
      </c>
      <c r="G338" s="34"/>
      <c r="H338" s="34"/>
      <c r="I338" s="106"/>
      <c r="J338" s="34"/>
      <c r="K338" s="34"/>
      <c r="L338" s="37"/>
      <c r="M338" s="202"/>
      <c r="N338" s="203"/>
      <c r="O338" s="62"/>
      <c r="P338" s="62"/>
      <c r="Q338" s="62"/>
      <c r="R338" s="62"/>
      <c r="S338" s="62"/>
      <c r="T338" s="63"/>
      <c r="U338" s="32"/>
      <c r="V338" s="32"/>
      <c r="W338" s="32"/>
      <c r="X338" s="32"/>
      <c r="Y338" s="32"/>
      <c r="Z338" s="32"/>
      <c r="AA338" s="32"/>
      <c r="AB338" s="32"/>
      <c r="AC338" s="32"/>
      <c r="AD338" s="32"/>
      <c r="AE338" s="32"/>
      <c r="AT338" s="15" t="s">
        <v>154</v>
      </c>
      <c r="AU338" s="15" t="s">
        <v>144</v>
      </c>
    </row>
    <row r="339" spans="1:65" s="2" customFormat="1" ht="48" customHeight="1">
      <c r="A339" s="32"/>
      <c r="B339" s="33"/>
      <c r="C339" s="186" t="s">
        <v>792</v>
      </c>
      <c r="D339" s="186" t="s">
        <v>139</v>
      </c>
      <c r="E339" s="187" t="s">
        <v>787</v>
      </c>
      <c r="F339" s="188" t="s">
        <v>788</v>
      </c>
      <c r="G339" s="189" t="s">
        <v>240</v>
      </c>
      <c r="H339" s="190">
        <v>0.47099999999999997</v>
      </c>
      <c r="I339" s="191"/>
      <c r="J339" s="192">
        <f>ROUND(I339*H339,2)</f>
        <v>0</v>
      </c>
      <c r="K339" s="193"/>
      <c r="L339" s="37"/>
      <c r="M339" s="194" t="s">
        <v>19</v>
      </c>
      <c r="N339" s="195" t="s">
        <v>45</v>
      </c>
      <c r="O339" s="62"/>
      <c r="P339" s="196">
        <f>O339*H339</f>
        <v>0</v>
      </c>
      <c r="Q339" s="196">
        <v>0</v>
      </c>
      <c r="R339" s="196">
        <f>Q339*H339</f>
        <v>0</v>
      </c>
      <c r="S339" s="196">
        <v>0</v>
      </c>
      <c r="T339" s="197">
        <f>S339*H339</f>
        <v>0</v>
      </c>
      <c r="U339" s="32"/>
      <c r="V339" s="32"/>
      <c r="W339" s="32"/>
      <c r="X339" s="32"/>
      <c r="Y339" s="32"/>
      <c r="Z339" s="32"/>
      <c r="AA339" s="32"/>
      <c r="AB339" s="32"/>
      <c r="AC339" s="32"/>
      <c r="AD339" s="32"/>
      <c r="AE339" s="32"/>
      <c r="AR339" s="198" t="s">
        <v>211</v>
      </c>
      <c r="AT339" s="198" t="s">
        <v>139</v>
      </c>
      <c r="AU339" s="198" t="s">
        <v>144</v>
      </c>
      <c r="AY339" s="15" t="s">
        <v>136</v>
      </c>
      <c r="BE339" s="199">
        <f>IF(N339="základní",J339,0)</f>
        <v>0</v>
      </c>
      <c r="BF339" s="199">
        <f>IF(N339="snížená",J339,0)</f>
        <v>0</v>
      </c>
      <c r="BG339" s="199">
        <f>IF(N339="zákl. přenesená",J339,0)</f>
        <v>0</v>
      </c>
      <c r="BH339" s="199">
        <f>IF(N339="sníž. přenesená",J339,0)</f>
        <v>0</v>
      </c>
      <c r="BI339" s="199">
        <f>IF(N339="nulová",J339,0)</f>
        <v>0</v>
      </c>
      <c r="BJ339" s="15" t="s">
        <v>144</v>
      </c>
      <c r="BK339" s="199">
        <f>ROUND(I339*H339,2)</f>
        <v>0</v>
      </c>
      <c r="BL339" s="15" t="s">
        <v>211</v>
      </c>
      <c r="BM339" s="198" t="s">
        <v>1158</v>
      </c>
    </row>
    <row r="340" spans="1:65" s="2" customFormat="1" ht="126.75">
      <c r="A340" s="32"/>
      <c r="B340" s="33"/>
      <c r="C340" s="34"/>
      <c r="D340" s="200" t="s">
        <v>154</v>
      </c>
      <c r="E340" s="34"/>
      <c r="F340" s="201" t="s">
        <v>286</v>
      </c>
      <c r="G340" s="34"/>
      <c r="H340" s="34"/>
      <c r="I340" s="106"/>
      <c r="J340" s="34"/>
      <c r="K340" s="34"/>
      <c r="L340" s="37"/>
      <c r="M340" s="202"/>
      <c r="N340" s="203"/>
      <c r="O340" s="62"/>
      <c r="P340" s="62"/>
      <c r="Q340" s="62"/>
      <c r="R340" s="62"/>
      <c r="S340" s="62"/>
      <c r="T340" s="63"/>
      <c r="U340" s="32"/>
      <c r="V340" s="32"/>
      <c r="W340" s="32"/>
      <c r="X340" s="32"/>
      <c r="Y340" s="32"/>
      <c r="Z340" s="32"/>
      <c r="AA340" s="32"/>
      <c r="AB340" s="32"/>
      <c r="AC340" s="32"/>
      <c r="AD340" s="32"/>
      <c r="AE340" s="32"/>
      <c r="AT340" s="15" t="s">
        <v>154</v>
      </c>
      <c r="AU340" s="15" t="s">
        <v>144</v>
      </c>
    </row>
    <row r="341" spans="1:65" s="12" customFormat="1" ht="22.9" customHeight="1">
      <c r="B341" s="170"/>
      <c r="C341" s="171"/>
      <c r="D341" s="172" t="s">
        <v>72</v>
      </c>
      <c r="E341" s="184" t="s">
        <v>790</v>
      </c>
      <c r="F341" s="184" t="s">
        <v>791</v>
      </c>
      <c r="G341" s="171"/>
      <c r="H341" s="171"/>
      <c r="I341" s="174"/>
      <c r="J341" s="185">
        <f>BK341</f>
        <v>0</v>
      </c>
      <c r="K341" s="171"/>
      <c r="L341" s="176"/>
      <c r="M341" s="177"/>
      <c r="N341" s="178"/>
      <c r="O341" s="178"/>
      <c r="P341" s="179">
        <f>SUM(P342:P344)</f>
        <v>0</v>
      </c>
      <c r="Q341" s="178"/>
      <c r="R341" s="179">
        <f>SUM(R342:R344)</f>
        <v>4.0000000000000007E-4</v>
      </c>
      <c r="S341" s="178"/>
      <c r="T341" s="180">
        <f>SUM(T342:T344)</f>
        <v>0</v>
      </c>
      <c r="AR341" s="181" t="s">
        <v>144</v>
      </c>
      <c r="AT341" s="182" t="s">
        <v>72</v>
      </c>
      <c r="AU341" s="182" t="s">
        <v>81</v>
      </c>
      <c r="AY341" s="181" t="s">
        <v>136</v>
      </c>
      <c r="BK341" s="183">
        <f>SUM(BK342:BK344)</f>
        <v>0</v>
      </c>
    </row>
    <row r="342" spans="1:65" s="2" customFormat="1" ht="24" customHeight="1">
      <c r="A342" s="32"/>
      <c r="B342" s="33"/>
      <c r="C342" s="186" t="s">
        <v>796</v>
      </c>
      <c r="D342" s="186" t="s">
        <v>139</v>
      </c>
      <c r="E342" s="187" t="s">
        <v>793</v>
      </c>
      <c r="F342" s="188" t="s">
        <v>794</v>
      </c>
      <c r="G342" s="189" t="s">
        <v>214</v>
      </c>
      <c r="H342" s="190">
        <v>8</v>
      </c>
      <c r="I342" s="191"/>
      <c r="J342" s="192">
        <f>ROUND(I342*H342,2)</f>
        <v>0</v>
      </c>
      <c r="K342" s="193"/>
      <c r="L342" s="37"/>
      <c r="M342" s="194" t="s">
        <v>19</v>
      </c>
      <c r="N342" s="195" t="s">
        <v>45</v>
      </c>
      <c r="O342" s="62"/>
      <c r="P342" s="196">
        <f>O342*H342</f>
        <v>0</v>
      </c>
      <c r="Q342" s="196">
        <v>1.0000000000000001E-5</v>
      </c>
      <c r="R342" s="196">
        <f>Q342*H342</f>
        <v>8.0000000000000007E-5</v>
      </c>
      <c r="S342" s="196">
        <v>0</v>
      </c>
      <c r="T342" s="197">
        <f>S342*H342</f>
        <v>0</v>
      </c>
      <c r="U342" s="32"/>
      <c r="V342" s="32"/>
      <c r="W342" s="32"/>
      <c r="X342" s="32"/>
      <c r="Y342" s="32"/>
      <c r="Z342" s="32"/>
      <c r="AA342" s="32"/>
      <c r="AB342" s="32"/>
      <c r="AC342" s="32"/>
      <c r="AD342" s="32"/>
      <c r="AE342" s="32"/>
      <c r="AR342" s="198" t="s">
        <v>211</v>
      </c>
      <c r="AT342" s="198" t="s">
        <v>139</v>
      </c>
      <c r="AU342" s="198" t="s">
        <v>144</v>
      </c>
      <c r="AY342" s="15" t="s">
        <v>136</v>
      </c>
      <c r="BE342" s="199">
        <f>IF(N342="základní",J342,0)</f>
        <v>0</v>
      </c>
      <c r="BF342" s="199">
        <f>IF(N342="snížená",J342,0)</f>
        <v>0</v>
      </c>
      <c r="BG342" s="199">
        <f>IF(N342="zákl. přenesená",J342,0)</f>
        <v>0</v>
      </c>
      <c r="BH342" s="199">
        <f>IF(N342="sníž. přenesená",J342,0)</f>
        <v>0</v>
      </c>
      <c r="BI342" s="199">
        <f>IF(N342="nulová",J342,0)</f>
        <v>0</v>
      </c>
      <c r="BJ342" s="15" t="s">
        <v>144</v>
      </c>
      <c r="BK342" s="199">
        <f>ROUND(I342*H342,2)</f>
        <v>0</v>
      </c>
      <c r="BL342" s="15" t="s">
        <v>211</v>
      </c>
      <c r="BM342" s="198" t="s">
        <v>1159</v>
      </c>
    </row>
    <row r="343" spans="1:65" s="2" customFormat="1" ht="24" customHeight="1">
      <c r="A343" s="32"/>
      <c r="B343" s="33"/>
      <c r="C343" s="186" t="s">
        <v>800</v>
      </c>
      <c r="D343" s="186" t="s">
        <v>139</v>
      </c>
      <c r="E343" s="187" t="s">
        <v>797</v>
      </c>
      <c r="F343" s="188" t="s">
        <v>798</v>
      </c>
      <c r="G343" s="189" t="s">
        <v>214</v>
      </c>
      <c r="H343" s="190">
        <v>8</v>
      </c>
      <c r="I343" s="191"/>
      <c r="J343" s="192">
        <f>ROUND(I343*H343,2)</f>
        <v>0</v>
      </c>
      <c r="K343" s="193"/>
      <c r="L343" s="37"/>
      <c r="M343" s="194" t="s">
        <v>19</v>
      </c>
      <c r="N343" s="195" t="s">
        <v>45</v>
      </c>
      <c r="O343" s="62"/>
      <c r="P343" s="196">
        <f>O343*H343</f>
        <v>0</v>
      </c>
      <c r="Q343" s="196">
        <v>2.0000000000000002E-5</v>
      </c>
      <c r="R343" s="196">
        <f>Q343*H343</f>
        <v>1.6000000000000001E-4</v>
      </c>
      <c r="S343" s="196">
        <v>0</v>
      </c>
      <c r="T343" s="197">
        <f>S343*H343</f>
        <v>0</v>
      </c>
      <c r="U343" s="32"/>
      <c r="V343" s="32"/>
      <c r="W343" s="32"/>
      <c r="X343" s="32"/>
      <c r="Y343" s="32"/>
      <c r="Z343" s="32"/>
      <c r="AA343" s="32"/>
      <c r="AB343" s="32"/>
      <c r="AC343" s="32"/>
      <c r="AD343" s="32"/>
      <c r="AE343" s="32"/>
      <c r="AR343" s="198" t="s">
        <v>211</v>
      </c>
      <c r="AT343" s="198" t="s">
        <v>139</v>
      </c>
      <c r="AU343" s="198" t="s">
        <v>144</v>
      </c>
      <c r="AY343" s="15" t="s">
        <v>136</v>
      </c>
      <c r="BE343" s="199">
        <f>IF(N343="základní",J343,0)</f>
        <v>0</v>
      </c>
      <c r="BF343" s="199">
        <f>IF(N343="snížená",J343,0)</f>
        <v>0</v>
      </c>
      <c r="BG343" s="199">
        <f>IF(N343="zákl. přenesená",J343,0)</f>
        <v>0</v>
      </c>
      <c r="BH343" s="199">
        <f>IF(N343="sníž. přenesená",J343,0)</f>
        <v>0</v>
      </c>
      <c r="BI343" s="199">
        <f>IF(N343="nulová",J343,0)</f>
        <v>0</v>
      </c>
      <c r="BJ343" s="15" t="s">
        <v>144</v>
      </c>
      <c r="BK343" s="199">
        <f>ROUND(I343*H343,2)</f>
        <v>0</v>
      </c>
      <c r="BL343" s="15" t="s">
        <v>211</v>
      </c>
      <c r="BM343" s="198" t="s">
        <v>1160</v>
      </c>
    </row>
    <row r="344" spans="1:65" s="2" customFormat="1" ht="24" customHeight="1">
      <c r="A344" s="32"/>
      <c r="B344" s="33"/>
      <c r="C344" s="186" t="s">
        <v>806</v>
      </c>
      <c r="D344" s="186" t="s">
        <v>139</v>
      </c>
      <c r="E344" s="187" t="s">
        <v>801</v>
      </c>
      <c r="F344" s="188" t="s">
        <v>802</v>
      </c>
      <c r="G344" s="189" t="s">
        <v>214</v>
      </c>
      <c r="H344" s="190">
        <v>8</v>
      </c>
      <c r="I344" s="191"/>
      <c r="J344" s="192">
        <f>ROUND(I344*H344,2)</f>
        <v>0</v>
      </c>
      <c r="K344" s="193"/>
      <c r="L344" s="37"/>
      <c r="M344" s="194" t="s">
        <v>19</v>
      </c>
      <c r="N344" s="195" t="s">
        <v>45</v>
      </c>
      <c r="O344" s="62"/>
      <c r="P344" s="196">
        <f>O344*H344</f>
        <v>0</v>
      </c>
      <c r="Q344" s="196">
        <v>2.0000000000000002E-5</v>
      </c>
      <c r="R344" s="196">
        <f>Q344*H344</f>
        <v>1.6000000000000001E-4</v>
      </c>
      <c r="S344" s="196">
        <v>0</v>
      </c>
      <c r="T344" s="197">
        <f>S344*H344</f>
        <v>0</v>
      </c>
      <c r="U344" s="32"/>
      <c r="V344" s="32"/>
      <c r="W344" s="32"/>
      <c r="X344" s="32"/>
      <c r="Y344" s="32"/>
      <c r="Z344" s="32"/>
      <c r="AA344" s="32"/>
      <c r="AB344" s="32"/>
      <c r="AC344" s="32"/>
      <c r="AD344" s="32"/>
      <c r="AE344" s="32"/>
      <c r="AR344" s="198" t="s">
        <v>211</v>
      </c>
      <c r="AT344" s="198" t="s">
        <v>139</v>
      </c>
      <c r="AU344" s="198" t="s">
        <v>144</v>
      </c>
      <c r="AY344" s="15" t="s">
        <v>136</v>
      </c>
      <c r="BE344" s="199">
        <f>IF(N344="základní",J344,0)</f>
        <v>0</v>
      </c>
      <c r="BF344" s="199">
        <f>IF(N344="snížená",J344,0)</f>
        <v>0</v>
      </c>
      <c r="BG344" s="199">
        <f>IF(N344="zákl. přenesená",J344,0)</f>
        <v>0</v>
      </c>
      <c r="BH344" s="199">
        <f>IF(N344="sníž. přenesená",J344,0)</f>
        <v>0</v>
      </c>
      <c r="BI344" s="199">
        <f>IF(N344="nulová",J344,0)</f>
        <v>0</v>
      </c>
      <c r="BJ344" s="15" t="s">
        <v>144</v>
      </c>
      <c r="BK344" s="199">
        <f>ROUND(I344*H344,2)</f>
        <v>0</v>
      </c>
      <c r="BL344" s="15" t="s">
        <v>211</v>
      </c>
      <c r="BM344" s="198" t="s">
        <v>1161</v>
      </c>
    </row>
    <row r="345" spans="1:65" s="12" customFormat="1" ht="22.9" customHeight="1">
      <c r="B345" s="170"/>
      <c r="C345" s="171"/>
      <c r="D345" s="172" t="s">
        <v>72</v>
      </c>
      <c r="E345" s="184" t="s">
        <v>804</v>
      </c>
      <c r="F345" s="184" t="s">
        <v>805</v>
      </c>
      <c r="G345" s="171"/>
      <c r="H345" s="171"/>
      <c r="I345" s="174"/>
      <c r="J345" s="185">
        <f>BK345</f>
        <v>0</v>
      </c>
      <c r="K345" s="171"/>
      <c r="L345" s="176"/>
      <c r="M345" s="177"/>
      <c r="N345" s="178"/>
      <c r="O345" s="178"/>
      <c r="P345" s="179">
        <f>SUM(P346:P350)</f>
        <v>0</v>
      </c>
      <c r="Q345" s="178"/>
      <c r="R345" s="179">
        <f>SUM(R346:R350)</f>
        <v>2.5040000000000003E-2</v>
      </c>
      <c r="S345" s="178"/>
      <c r="T345" s="180">
        <f>SUM(T346:T350)</f>
        <v>4.9399999999999999E-3</v>
      </c>
      <c r="AR345" s="181" t="s">
        <v>144</v>
      </c>
      <c r="AT345" s="182" t="s">
        <v>72</v>
      </c>
      <c r="AU345" s="182" t="s">
        <v>81</v>
      </c>
      <c r="AY345" s="181" t="s">
        <v>136</v>
      </c>
      <c r="BK345" s="183">
        <f>SUM(BK346:BK350)</f>
        <v>0</v>
      </c>
    </row>
    <row r="346" spans="1:65" s="2" customFormat="1" ht="24" customHeight="1">
      <c r="A346" s="32"/>
      <c r="B346" s="33"/>
      <c r="C346" s="186" t="s">
        <v>810</v>
      </c>
      <c r="D346" s="186" t="s">
        <v>139</v>
      </c>
      <c r="E346" s="187" t="s">
        <v>807</v>
      </c>
      <c r="F346" s="188" t="s">
        <v>808</v>
      </c>
      <c r="G346" s="189" t="s">
        <v>142</v>
      </c>
      <c r="H346" s="190">
        <v>4</v>
      </c>
      <c r="I346" s="191"/>
      <c r="J346" s="192">
        <f>ROUND(I346*H346,2)</f>
        <v>0</v>
      </c>
      <c r="K346" s="193"/>
      <c r="L346" s="37"/>
      <c r="M346" s="194" t="s">
        <v>19</v>
      </c>
      <c r="N346" s="195" t="s">
        <v>45</v>
      </c>
      <c r="O346" s="62"/>
      <c r="P346" s="196">
        <f>O346*H346</f>
        <v>0</v>
      </c>
      <c r="Q346" s="196">
        <v>0</v>
      </c>
      <c r="R346" s="196">
        <f>Q346*H346</f>
        <v>0</v>
      </c>
      <c r="S346" s="196">
        <v>1.4999999999999999E-4</v>
      </c>
      <c r="T346" s="197">
        <f>S346*H346</f>
        <v>5.9999999999999995E-4</v>
      </c>
      <c r="U346" s="32"/>
      <c r="V346" s="32"/>
      <c r="W346" s="32"/>
      <c r="X346" s="32"/>
      <c r="Y346" s="32"/>
      <c r="Z346" s="32"/>
      <c r="AA346" s="32"/>
      <c r="AB346" s="32"/>
      <c r="AC346" s="32"/>
      <c r="AD346" s="32"/>
      <c r="AE346" s="32"/>
      <c r="AR346" s="198" t="s">
        <v>211</v>
      </c>
      <c r="AT346" s="198" t="s">
        <v>139</v>
      </c>
      <c r="AU346" s="198" t="s">
        <v>144</v>
      </c>
      <c r="AY346" s="15" t="s">
        <v>136</v>
      </c>
      <c r="BE346" s="199">
        <f>IF(N346="základní",J346,0)</f>
        <v>0</v>
      </c>
      <c r="BF346" s="199">
        <f>IF(N346="snížená",J346,0)</f>
        <v>0</v>
      </c>
      <c r="BG346" s="199">
        <f>IF(N346="zákl. přenesená",J346,0)</f>
        <v>0</v>
      </c>
      <c r="BH346" s="199">
        <f>IF(N346="sníž. přenesená",J346,0)</f>
        <v>0</v>
      </c>
      <c r="BI346" s="199">
        <f>IF(N346="nulová",J346,0)</f>
        <v>0</v>
      </c>
      <c r="BJ346" s="15" t="s">
        <v>144</v>
      </c>
      <c r="BK346" s="199">
        <f>ROUND(I346*H346,2)</f>
        <v>0</v>
      </c>
      <c r="BL346" s="15" t="s">
        <v>211</v>
      </c>
      <c r="BM346" s="198" t="s">
        <v>1162</v>
      </c>
    </row>
    <row r="347" spans="1:65" s="2" customFormat="1" ht="16.5" customHeight="1">
      <c r="A347" s="32"/>
      <c r="B347" s="33"/>
      <c r="C347" s="186" t="s">
        <v>815</v>
      </c>
      <c r="D347" s="186" t="s">
        <v>139</v>
      </c>
      <c r="E347" s="187" t="s">
        <v>811</v>
      </c>
      <c r="F347" s="188" t="s">
        <v>812</v>
      </c>
      <c r="G347" s="189" t="s">
        <v>142</v>
      </c>
      <c r="H347" s="190">
        <v>14</v>
      </c>
      <c r="I347" s="191"/>
      <c r="J347" s="192">
        <f>ROUND(I347*H347,2)</f>
        <v>0</v>
      </c>
      <c r="K347" s="193"/>
      <c r="L347" s="37"/>
      <c r="M347" s="194" t="s">
        <v>19</v>
      </c>
      <c r="N347" s="195" t="s">
        <v>45</v>
      </c>
      <c r="O347" s="62"/>
      <c r="P347" s="196">
        <f>O347*H347</f>
        <v>0</v>
      </c>
      <c r="Q347" s="196">
        <v>1E-3</v>
      </c>
      <c r="R347" s="196">
        <f>Q347*H347</f>
        <v>1.4E-2</v>
      </c>
      <c r="S347" s="196">
        <v>3.1E-4</v>
      </c>
      <c r="T347" s="197">
        <f>S347*H347</f>
        <v>4.3400000000000001E-3</v>
      </c>
      <c r="U347" s="32"/>
      <c r="V347" s="32"/>
      <c r="W347" s="32"/>
      <c r="X347" s="32"/>
      <c r="Y347" s="32"/>
      <c r="Z347" s="32"/>
      <c r="AA347" s="32"/>
      <c r="AB347" s="32"/>
      <c r="AC347" s="32"/>
      <c r="AD347" s="32"/>
      <c r="AE347" s="32"/>
      <c r="AR347" s="198" t="s">
        <v>211</v>
      </c>
      <c r="AT347" s="198" t="s">
        <v>139</v>
      </c>
      <c r="AU347" s="198" t="s">
        <v>144</v>
      </c>
      <c r="AY347" s="15" t="s">
        <v>136</v>
      </c>
      <c r="BE347" s="199">
        <f>IF(N347="základní",J347,0)</f>
        <v>0</v>
      </c>
      <c r="BF347" s="199">
        <f>IF(N347="snížená",J347,0)</f>
        <v>0</v>
      </c>
      <c r="BG347" s="199">
        <f>IF(N347="zákl. přenesená",J347,0)</f>
        <v>0</v>
      </c>
      <c r="BH347" s="199">
        <f>IF(N347="sníž. přenesená",J347,0)</f>
        <v>0</v>
      </c>
      <c r="BI347" s="199">
        <f>IF(N347="nulová",J347,0)</f>
        <v>0</v>
      </c>
      <c r="BJ347" s="15" t="s">
        <v>144</v>
      </c>
      <c r="BK347" s="199">
        <f>ROUND(I347*H347,2)</f>
        <v>0</v>
      </c>
      <c r="BL347" s="15" t="s">
        <v>211</v>
      </c>
      <c r="BM347" s="198" t="s">
        <v>1163</v>
      </c>
    </row>
    <row r="348" spans="1:65" s="2" customFormat="1" ht="39">
      <c r="A348" s="32"/>
      <c r="B348" s="33"/>
      <c r="C348" s="34"/>
      <c r="D348" s="200" t="s">
        <v>154</v>
      </c>
      <c r="E348" s="34"/>
      <c r="F348" s="201" t="s">
        <v>814</v>
      </c>
      <c r="G348" s="34"/>
      <c r="H348" s="34"/>
      <c r="I348" s="106"/>
      <c r="J348" s="34"/>
      <c r="K348" s="34"/>
      <c r="L348" s="37"/>
      <c r="M348" s="202"/>
      <c r="N348" s="203"/>
      <c r="O348" s="62"/>
      <c r="P348" s="62"/>
      <c r="Q348" s="62"/>
      <c r="R348" s="62"/>
      <c r="S348" s="62"/>
      <c r="T348" s="63"/>
      <c r="U348" s="32"/>
      <c r="V348" s="32"/>
      <c r="W348" s="32"/>
      <c r="X348" s="32"/>
      <c r="Y348" s="32"/>
      <c r="Z348" s="32"/>
      <c r="AA348" s="32"/>
      <c r="AB348" s="32"/>
      <c r="AC348" s="32"/>
      <c r="AD348" s="32"/>
      <c r="AE348" s="32"/>
      <c r="AT348" s="15" t="s">
        <v>154</v>
      </c>
      <c r="AU348" s="15" t="s">
        <v>144</v>
      </c>
    </row>
    <row r="349" spans="1:65" s="2" customFormat="1" ht="24" customHeight="1">
      <c r="A349" s="32"/>
      <c r="B349" s="33"/>
      <c r="C349" s="186" t="s">
        <v>819</v>
      </c>
      <c r="D349" s="186" t="s">
        <v>139</v>
      </c>
      <c r="E349" s="187" t="s">
        <v>816</v>
      </c>
      <c r="F349" s="188" t="s">
        <v>817</v>
      </c>
      <c r="G349" s="189" t="s">
        <v>142</v>
      </c>
      <c r="H349" s="190">
        <v>37</v>
      </c>
      <c r="I349" s="191"/>
      <c r="J349" s="192">
        <f>ROUND(I349*H349,2)</f>
        <v>0</v>
      </c>
      <c r="K349" s="193"/>
      <c r="L349" s="37"/>
      <c r="M349" s="194" t="s">
        <v>19</v>
      </c>
      <c r="N349" s="195" t="s">
        <v>45</v>
      </c>
      <c r="O349" s="62"/>
      <c r="P349" s="196">
        <f>O349*H349</f>
        <v>0</v>
      </c>
      <c r="Q349" s="196">
        <v>2.0000000000000001E-4</v>
      </c>
      <c r="R349" s="196">
        <f>Q349*H349</f>
        <v>7.4000000000000003E-3</v>
      </c>
      <c r="S349" s="196">
        <v>0</v>
      </c>
      <c r="T349" s="197">
        <f>S349*H349</f>
        <v>0</v>
      </c>
      <c r="U349" s="32"/>
      <c r="V349" s="32"/>
      <c r="W349" s="32"/>
      <c r="X349" s="32"/>
      <c r="Y349" s="32"/>
      <c r="Z349" s="32"/>
      <c r="AA349" s="32"/>
      <c r="AB349" s="32"/>
      <c r="AC349" s="32"/>
      <c r="AD349" s="32"/>
      <c r="AE349" s="32"/>
      <c r="AR349" s="198" t="s">
        <v>211</v>
      </c>
      <c r="AT349" s="198" t="s">
        <v>139</v>
      </c>
      <c r="AU349" s="198" t="s">
        <v>144</v>
      </c>
      <c r="AY349" s="15" t="s">
        <v>136</v>
      </c>
      <c r="BE349" s="199">
        <f>IF(N349="základní",J349,0)</f>
        <v>0</v>
      </c>
      <c r="BF349" s="199">
        <f>IF(N349="snížená",J349,0)</f>
        <v>0</v>
      </c>
      <c r="BG349" s="199">
        <f>IF(N349="zákl. přenesená",J349,0)</f>
        <v>0</v>
      </c>
      <c r="BH349" s="199">
        <f>IF(N349="sníž. přenesená",J349,0)</f>
        <v>0</v>
      </c>
      <c r="BI349" s="199">
        <f>IF(N349="nulová",J349,0)</f>
        <v>0</v>
      </c>
      <c r="BJ349" s="15" t="s">
        <v>144</v>
      </c>
      <c r="BK349" s="199">
        <f>ROUND(I349*H349,2)</f>
        <v>0</v>
      </c>
      <c r="BL349" s="15" t="s">
        <v>211</v>
      </c>
      <c r="BM349" s="198" t="s">
        <v>1164</v>
      </c>
    </row>
    <row r="350" spans="1:65" s="2" customFormat="1" ht="36" customHeight="1">
      <c r="A350" s="32"/>
      <c r="B350" s="33"/>
      <c r="C350" s="186" t="s">
        <v>995</v>
      </c>
      <c r="D350" s="186" t="s">
        <v>139</v>
      </c>
      <c r="E350" s="187" t="s">
        <v>820</v>
      </c>
      <c r="F350" s="188" t="s">
        <v>821</v>
      </c>
      <c r="G350" s="189" t="s">
        <v>142</v>
      </c>
      <c r="H350" s="190">
        <v>14</v>
      </c>
      <c r="I350" s="191"/>
      <c r="J350" s="192">
        <f>ROUND(I350*H350,2)</f>
        <v>0</v>
      </c>
      <c r="K350" s="193"/>
      <c r="L350" s="37"/>
      <c r="M350" s="215" t="s">
        <v>19</v>
      </c>
      <c r="N350" s="216" t="s">
        <v>45</v>
      </c>
      <c r="O350" s="217"/>
      <c r="P350" s="218">
        <f>O350*H350</f>
        <v>0</v>
      </c>
      <c r="Q350" s="218">
        <v>2.5999999999999998E-4</v>
      </c>
      <c r="R350" s="218">
        <f>Q350*H350</f>
        <v>3.6399999999999996E-3</v>
      </c>
      <c r="S350" s="218">
        <v>0</v>
      </c>
      <c r="T350" s="219">
        <f>S350*H350</f>
        <v>0</v>
      </c>
      <c r="U350" s="32"/>
      <c r="V350" s="32"/>
      <c r="W350" s="32"/>
      <c r="X350" s="32"/>
      <c r="Y350" s="32"/>
      <c r="Z350" s="32"/>
      <c r="AA350" s="32"/>
      <c r="AB350" s="32"/>
      <c r="AC350" s="32"/>
      <c r="AD350" s="32"/>
      <c r="AE350" s="32"/>
      <c r="AR350" s="198" t="s">
        <v>211</v>
      </c>
      <c r="AT350" s="198" t="s">
        <v>139</v>
      </c>
      <c r="AU350" s="198" t="s">
        <v>144</v>
      </c>
      <c r="AY350" s="15" t="s">
        <v>136</v>
      </c>
      <c r="BE350" s="199">
        <f>IF(N350="základní",J350,0)</f>
        <v>0</v>
      </c>
      <c r="BF350" s="199">
        <f>IF(N350="snížená",J350,0)</f>
        <v>0</v>
      </c>
      <c r="BG350" s="199">
        <f>IF(N350="zákl. přenesená",J350,0)</f>
        <v>0</v>
      </c>
      <c r="BH350" s="199">
        <f>IF(N350="sníž. přenesená",J350,0)</f>
        <v>0</v>
      </c>
      <c r="BI350" s="199">
        <f>IF(N350="nulová",J350,0)</f>
        <v>0</v>
      </c>
      <c r="BJ350" s="15" t="s">
        <v>144</v>
      </c>
      <c r="BK350" s="199">
        <f>ROUND(I350*H350,2)</f>
        <v>0</v>
      </c>
      <c r="BL350" s="15" t="s">
        <v>211</v>
      </c>
      <c r="BM350" s="198" t="s">
        <v>1165</v>
      </c>
    </row>
    <row r="351" spans="1:65" s="2" customFormat="1" ht="6.95" customHeight="1">
      <c r="A351" s="32"/>
      <c r="B351" s="45"/>
      <c r="C351" s="46"/>
      <c r="D351" s="46"/>
      <c r="E351" s="46"/>
      <c r="F351" s="46"/>
      <c r="G351" s="46"/>
      <c r="H351" s="46"/>
      <c r="I351" s="134"/>
      <c r="J351" s="46"/>
      <c r="K351" s="46"/>
      <c r="L351" s="37"/>
      <c r="M351" s="32"/>
      <c r="O351" s="32"/>
      <c r="P351" s="32"/>
      <c r="Q351" s="32"/>
      <c r="R351" s="32"/>
      <c r="S351" s="32"/>
      <c r="T351" s="32"/>
      <c r="U351" s="32"/>
      <c r="V351" s="32"/>
      <c r="W351" s="32"/>
      <c r="X351" s="32"/>
      <c r="Y351" s="32"/>
      <c r="Z351" s="32"/>
      <c r="AA351" s="32"/>
      <c r="AB351" s="32"/>
      <c r="AC351" s="32"/>
      <c r="AD351" s="32"/>
      <c r="AE351" s="32"/>
    </row>
  </sheetData>
  <sheetProtection algorithmName="SHA-512" hashValue="66xkwvh4NXXF4mckqUHGMSqsr2RVAAfht3r6Ph4zL/RrdMvvsHRgiRCV+E/If3BVgOkjNphsqcQ1IFrubwDq0Q==" saltValue="k4i/1xwsqgJRnRN7QmxlM24tqGK/YBE5EcAtkK88VvaUZYy5S+wXm6NioVrJqlH4TpUjhwpqo2BUEcLjnaay9Q==" spinCount="100000" sheet="1" objects="1" scenarios="1" formatColumns="0" formatRows="0" autoFilter="0"/>
  <autoFilter ref="C100:K350"/>
  <mergeCells count="9">
    <mergeCell ref="E50:H50"/>
    <mergeCell ref="E91:H91"/>
    <mergeCell ref="E93:H9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51"/>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325"/>
      <c r="M2" s="325"/>
      <c r="N2" s="325"/>
      <c r="O2" s="325"/>
      <c r="P2" s="325"/>
      <c r="Q2" s="325"/>
      <c r="R2" s="325"/>
      <c r="S2" s="325"/>
      <c r="T2" s="325"/>
      <c r="U2" s="325"/>
      <c r="V2" s="325"/>
      <c r="AT2" s="15" t="s">
        <v>91</v>
      </c>
    </row>
    <row r="3" spans="1:46" s="1" customFormat="1" ht="6.95" customHeight="1">
      <c r="B3" s="100"/>
      <c r="C3" s="101"/>
      <c r="D3" s="101"/>
      <c r="E3" s="101"/>
      <c r="F3" s="101"/>
      <c r="G3" s="101"/>
      <c r="H3" s="101"/>
      <c r="I3" s="102"/>
      <c r="J3" s="101"/>
      <c r="K3" s="101"/>
      <c r="L3" s="18"/>
      <c r="AT3" s="15" t="s">
        <v>81</v>
      </c>
    </row>
    <row r="4" spans="1:46" s="1" customFormat="1" ht="24.95" customHeight="1">
      <c r="B4" s="18"/>
      <c r="D4" s="103" t="s">
        <v>92</v>
      </c>
      <c r="I4" s="99"/>
      <c r="L4" s="18"/>
      <c r="M4" s="104" t="s">
        <v>10</v>
      </c>
      <c r="AT4" s="15" t="s">
        <v>4</v>
      </c>
    </row>
    <row r="5" spans="1:46" s="1" customFormat="1" ht="6.95" customHeight="1">
      <c r="B5" s="18"/>
      <c r="I5" s="99"/>
      <c r="L5" s="18"/>
    </row>
    <row r="6" spans="1:46" s="1" customFormat="1" ht="12" customHeight="1">
      <c r="B6" s="18"/>
      <c r="D6" s="105" t="s">
        <v>16</v>
      </c>
      <c r="I6" s="99"/>
      <c r="L6" s="18"/>
    </row>
    <row r="7" spans="1:46" s="1" customFormat="1" ht="16.5" customHeight="1">
      <c r="B7" s="18"/>
      <c r="E7" s="341" t="str">
        <f>'Rekapitulace stavby'!K6</f>
        <v>Nad Sokolovnou 616 - stavební úpravy koupelen</v>
      </c>
      <c r="F7" s="342"/>
      <c r="G7" s="342"/>
      <c r="H7" s="342"/>
      <c r="I7" s="99"/>
      <c r="L7" s="18"/>
    </row>
    <row r="8" spans="1:46" s="2" customFormat="1" ht="12" customHeight="1">
      <c r="A8" s="32"/>
      <c r="B8" s="37"/>
      <c r="C8" s="32"/>
      <c r="D8" s="105" t="s">
        <v>93</v>
      </c>
      <c r="E8" s="32"/>
      <c r="F8" s="32"/>
      <c r="G8" s="32"/>
      <c r="H8" s="32"/>
      <c r="I8" s="106"/>
      <c r="J8" s="32"/>
      <c r="K8" s="32"/>
      <c r="L8" s="107"/>
      <c r="S8" s="32"/>
      <c r="T8" s="32"/>
      <c r="U8" s="32"/>
      <c r="V8" s="32"/>
      <c r="W8" s="32"/>
      <c r="X8" s="32"/>
      <c r="Y8" s="32"/>
      <c r="Z8" s="32"/>
      <c r="AA8" s="32"/>
      <c r="AB8" s="32"/>
      <c r="AC8" s="32"/>
      <c r="AD8" s="32"/>
      <c r="AE8" s="32"/>
    </row>
    <row r="9" spans="1:46" s="2" customFormat="1" ht="16.5" customHeight="1">
      <c r="A9" s="32"/>
      <c r="B9" s="37"/>
      <c r="C9" s="32"/>
      <c r="D9" s="32"/>
      <c r="E9" s="343" t="s">
        <v>1166</v>
      </c>
      <c r="F9" s="344"/>
      <c r="G9" s="344"/>
      <c r="H9" s="344"/>
      <c r="I9" s="106"/>
      <c r="J9" s="32"/>
      <c r="K9" s="32"/>
      <c r="L9" s="107"/>
      <c r="S9" s="32"/>
      <c r="T9" s="32"/>
      <c r="U9" s="32"/>
      <c r="V9" s="32"/>
      <c r="W9" s="32"/>
      <c r="X9" s="32"/>
      <c r="Y9" s="32"/>
      <c r="Z9" s="32"/>
      <c r="AA9" s="32"/>
      <c r="AB9" s="32"/>
      <c r="AC9" s="32"/>
      <c r="AD9" s="32"/>
      <c r="AE9" s="32"/>
    </row>
    <row r="10" spans="1:46" s="2" customFormat="1">
      <c r="A10" s="32"/>
      <c r="B10" s="37"/>
      <c r="C10" s="32"/>
      <c r="D10" s="32"/>
      <c r="E10" s="32"/>
      <c r="F10" s="32"/>
      <c r="G10" s="32"/>
      <c r="H10" s="32"/>
      <c r="I10" s="106"/>
      <c r="J10" s="32"/>
      <c r="K10" s="32"/>
      <c r="L10" s="107"/>
      <c r="S10" s="32"/>
      <c r="T10" s="32"/>
      <c r="U10" s="32"/>
      <c r="V10" s="32"/>
      <c r="W10" s="32"/>
      <c r="X10" s="32"/>
      <c r="Y10" s="32"/>
      <c r="Z10" s="32"/>
      <c r="AA10" s="32"/>
      <c r="AB10" s="32"/>
      <c r="AC10" s="32"/>
      <c r="AD10" s="32"/>
      <c r="AE10" s="32"/>
    </row>
    <row r="11" spans="1:46" s="2" customFormat="1" ht="12" customHeight="1">
      <c r="A11" s="32"/>
      <c r="B11" s="37"/>
      <c r="C11" s="32"/>
      <c r="D11" s="105" t="s">
        <v>18</v>
      </c>
      <c r="E11" s="32"/>
      <c r="F11" s="108" t="s">
        <v>19</v>
      </c>
      <c r="G11" s="32"/>
      <c r="H11" s="32"/>
      <c r="I11" s="109" t="s">
        <v>20</v>
      </c>
      <c r="J11" s="108" t="s">
        <v>19</v>
      </c>
      <c r="K11" s="32"/>
      <c r="L11" s="107"/>
      <c r="S11" s="32"/>
      <c r="T11" s="32"/>
      <c r="U11" s="32"/>
      <c r="V11" s="32"/>
      <c r="W11" s="32"/>
      <c r="X11" s="32"/>
      <c r="Y11" s="32"/>
      <c r="Z11" s="32"/>
      <c r="AA11" s="32"/>
      <c r="AB11" s="32"/>
      <c r="AC11" s="32"/>
      <c r="AD11" s="32"/>
      <c r="AE11" s="32"/>
    </row>
    <row r="12" spans="1:46" s="2" customFormat="1" ht="12" customHeight="1">
      <c r="A12" s="32"/>
      <c r="B12" s="37"/>
      <c r="C12" s="32"/>
      <c r="D12" s="105" t="s">
        <v>21</v>
      </c>
      <c r="E12" s="32"/>
      <c r="F12" s="108" t="s">
        <v>22</v>
      </c>
      <c r="G12" s="32"/>
      <c r="H12" s="32"/>
      <c r="I12" s="109" t="s">
        <v>23</v>
      </c>
      <c r="J12" s="110">
        <f>'Rekapitulace stavby'!AN8</f>
        <v>43714</v>
      </c>
      <c r="K12" s="32"/>
      <c r="L12" s="107"/>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106"/>
      <c r="J13" s="32"/>
      <c r="K13" s="32"/>
      <c r="L13" s="107"/>
      <c r="S13" s="32"/>
      <c r="T13" s="32"/>
      <c r="U13" s="32"/>
      <c r="V13" s="32"/>
      <c r="W13" s="32"/>
      <c r="X13" s="32"/>
      <c r="Y13" s="32"/>
      <c r="Z13" s="32"/>
      <c r="AA13" s="32"/>
      <c r="AB13" s="32"/>
      <c r="AC13" s="32"/>
      <c r="AD13" s="32"/>
      <c r="AE13" s="32"/>
    </row>
    <row r="14" spans="1:46" s="2" customFormat="1" ht="12" customHeight="1">
      <c r="A14" s="32"/>
      <c r="B14" s="37"/>
      <c r="C14" s="32"/>
      <c r="D14" s="105" t="s">
        <v>24</v>
      </c>
      <c r="E14" s="32"/>
      <c r="F14" s="32"/>
      <c r="G14" s="32"/>
      <c r="H14" s="32"/>
      <c r="I14" s="109" t="s">
        <v>25</v>
      </c>
      <c r="J14" s="108" t="s">
        <v>26</v>
      </c>
      <c r="K14" s="32"/>
      <c r="L14" s="107"/>
      <c r="S14" s="32"/>
      <c r="T14" s="32"/>
      <c r="U14" s="32"/>
      <c r="V14" s="32"/>
      <c r="W14" s="32"/>
      <c r="X14" s="32"/>
      <c r="Y14" s="32"/>
      <c r="Z14" s="32"/>
      <c r="AA14" s="32"/>
      <c r="AB14" s="32"/>
      <c r="AC14" s="32"/>
      <c r="AD14" s="32"/>
      <c r="AE14" s="32"/>
    </row>
    <row r="15" spans="1:46" s="2" customFormat="1" ht="18" customHeight="1">
      <c r="A15" s="32"/>
      <c r="B15" s="37"/>
      <c r="C15" s="32"/>
      <c r="D15" s="32"/>
      <c r="E15" s="108" t="s">
        <v>27</v>
      </c>
      <c r="F15" s="32"/>
      <c r="G15" s="32"/>
      <c r="H15" s="32"/>
      <c r="I15" s="109" t="s">
        <v>28</v>
      </c>
      <c r="J15" s="108" t="s">
        <v>19</v>
      </c>
      <c r="K15" s="32"/>
      <c r="L15" s="107"/>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106"/>
      <c r="J16" s="32"/>
      <c r="K16" s="32"/>
      <c r="L16" s="107"/>
      <c r="S16" s="32"/>
      <c r="T16" s="32"/>
      <c r="U16" s="32"/>
      <c r="V16" s="32"/>
      <c r="W16" s="32"/>
      <c r="X16" s="32"/>
      <c r="Y16" s="32"/>
      <c r="Z16" s="32"/>
      <c r="AA16" s="32"/>
      <c r="AB16" s="32"/>
      <c r="AC16" s="32"/>
      <c r="AD16" s="32"/>
      <c r="AE16" s="32"/>
    </row>
    <row r="17" spans="1:31" s="2" customFormat="1" ht="12" customHeight="1">
      <c r="A17" s="32"/>
      <c r="B17" s="37"/>
      <c r="C17" s="32"/>
      <c r="D17" s="105" t="s">
        <v>29</v>
      </c>
      <c r="E17" s="32"/>
      <c r="F17" s="32"/>
      <c r="G17" s="32"/>
      <c r="H17" s="32"/>
      <c r="I17" s="109" t="s">
        <v>25</v>
      </c>
      <c r="J17" s="28" t="str">
        <f>'Rekapitulace stavby'!AN13</f>
        <v>Vyplň údaj</v>
      </c>
      <c r="K17" s="32"/>
      <c r="L17" s="107"/>
      <c r="S17" s="32"/>
      <c r="T17" s="32"/>
      <c r="U17" s="32"/>
      <c r="V17" s="32"/>
      <c r="W17" s="32"/>
      <c r="X17" s="32"/>
      <c r="Y17" s="32"/>
      <c r="Z17" s="32"/>
      <c r="AA17" s="32"/>
      <c r="AB17" s="32"/>
      <c r="AC17" s="32"/>
      <c r="AD17" s="32"/>
      <c r="AE17" s="32"/>
    </row>
    <row r="18" spans="1:31" s="2" customFormat="1" ht="18" customHeight="1">
      <c r="A18" s="32"/>
      <c r="B18" s="37"/>
      <c r="C18" s="32"/>
      <c r="D18" s="32"/>
      <c r="E18" s="345" t="str">
        <f>'Rekapitulace stavby'!E14</f>
        <v>Vyplň údaj</v>
      </c>
      <c r="F18" s="346"/>
      <c r="G18" s="346"/>
      <c r="H18" s="346"/>
      <c r="I18" s="109" t="s">
        <v>28</v>
      </c>
      <c r="J18" s="28" t="str">
        <f>'Rekapitulace stavby'!AN14</f>
        <v>Vyplň údaj</v>
      </c>
      <c r="K18" s="32"/>
      <c r="L18" s="107"/>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106"/>
      <c r="J19" s="32"/>
      <c r="K19" s="32"/>
      <c r="L19" s="107"/>
      <c r="S19" s="32"/>
      <c r="T19" s="32"/>
      <c r="U19" s="32"/>
      <c r="V19" s="32"/>
      <c r="W19" s="32"/>
      <c r="X19" s="32"/>
      <c r="Y19" s="32"/>
      <c r="Z19" s="32"/>
      <c r="AA19" s="32"/>
      <c r="AB19" s="32"/>
      <c r="AC19" s="32"/>
      <c r="AD19" s="32"/>
      <c r="AE19" s="32"/>
    </row>
    <row r="20" spans="1:31" s="2" customFormat="1" ht="12" customHeight="1">
      <c r="A20" s="32"/>
      <c r="B20" s="37"/>
      <c r="C20" s="32"/>
      <c r="D20" s="105" t="s">
        <v>31</v>
      </c>
      <c r="E20" s="32"/>
      <c r="F20" s="32"/>
      <c r="G20" s="32"/>
      <c r="H20" s="32"/>
      <c r="I20" s="109" t="s">
        <v>25</v>
      </c>
      <c r="J20" s="108" t="str">
        <f>IF('Rekapitulace stavby'!AN16="","",'Rekapitulace stavby'!AN16)</f>
        <v/>
      </c>
      <c r="K20" s="32"/>
      <c r="L20" s="107"/>
      <c r="S20" s="32"/>
      <c r="T20" s="32"/>
      <c r="U20" s="32"/>
      <c r="V20" s="32"/>
      <c r="W20" s="32"/>
      <c r="X20" s="32"/>
      <c r="Y20" s="32"/>
      <c r="Z20" s="32"/>
      <c r="AA20" s="32"/>
      <c r="AB20" s="32"/>
      <c r="AC20" s="32"/>
      <c r="AD20" s="32"/>
      <c r="AE20" s="32"/>
    </row>
    <row r="21" spans="1:31" s="2" customFormat="1" ht="18" customHeight="1">
      <c r="A21" s="32"/>
      <c r="B21" s="37"/>
      <c r="C21" s="32"/>
      <c r="D21" s="32"/>
      <c r="E21" s="108" t="str">
        <f>IF('Rekapitulace stavby'!E17="","",'Rekapitulace stavby'!E17)</f>
        <v xml:space="preserve"> </v>
      </c>
      <c r="F21" s="32"/>
      <c r="G21" s="32"/>
      <c r="H21" s="32"/>
      <c r="I21" s="109" t="s">
        <v>28</v>
      </c>
      <c r="J21" s="108" t="str">
        <f>IF('Rekapitulace stavby'!AN17="","",'Rekapitulace stavby'!AN17)</f>
        <v/>
      </c>
      <c r="K21" s="32"/>
      <c r="L21" s="107"/>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106"/>
      <c r="J22" s="32"/>
      <c r="K22" s="32"/>
      <c r="L22" s="107"/>
      <c r="S22" s="32"/>
      <c r="T22" s="32"/>
      <c r="U22" s="32"/>
      <c r="V22" s="32"/>
      <c r="W22" s="32"/>
      <c r="X22" s="32"/>
      <c r="Y22" s="32"/>
      <c r="Z22" s="32"/>
      <c r="AA22" s="32"/>
      <c r="AB22" s="32"/>
      <c r="AC22" s="32"/>
      <c r="AD22" s="32"/>
      <c r="AE22" s="32"/>
    </row>
    <row r="23" spans="1:31" s="2" customFormat="1" ht="12" customHeight="1">
      <c r="A23" s="32"/>
      <c r="B23" s="37"/>
      <c r="C23" s="32"/>
      <c r="D23" s="105" t="s">
        <v>34</v>
      </c>
      <c r="E23" s="32"/>
      <c r="F23" s="32"/>
      <c r="G23" s="32"/>
      <c r="H23" s="32"/>
      <c r="I23" s="109" t="s">
        <v>25</v>
      </c>
      <c r="J23" s="108" t="s">
        <v>35</v>
      </c>
      <c r="K23" s="32"/>
      <c r="L23" s="107"/>
      <c r="S23" s="32"/>
      <c r="T23" s="32"/>
      <c r="U23" s="32"/>
      <c r="V23" s="32"/>
      <c r="W23" s="32"/>
      <c r="X23" s="32"/>
      <c r="Y23" s="32"/>
      <c r="Z23" s="32"/>
      <c r="AA23" s="32"/>
      <c r="AB23" s="32"/>
      <c r="AC23" s="32"/>
      <c r="AD23" s="32"/>
      <c r="AE23" s="32"/>
    </row>
    <row r="24" spans="1:31" s="2" customFormat="1" ht="18" customHeight="1">
      <c r="A24" s="32"/>
      <c r="B24" s="37"/>
      <c r="C24" s="32"/>
      <c r="D24" s="32"/>
      <c r="E24" s="108" t="s">
        <v>36</v>
      </c>
      <c r="F24" s="32"/>
      <c r="G24" s="32"/>
      <c r="H24" s="32"/>
      <c r="I24" s="109" t="s">
        <v>28</v>
      </c>
      <c r="J24" s="108" t="s">
        <v>19</v>
      </c>
      <c r="K24" s="32"/>
      <c r="L24" s="107"/>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106"/>
      <c r="J25" s="32"/>
      <c r="K25" s="32"/>
      <c r="L25" s="107"/>
      <c r="S25" s="32"/>
      <c r="T25" s="32"/>
      <c r="U25" s="32"/>
      <c r="V25" s="32"/>
      <c r="W25" s="32"/>
      <c r="X25" s="32"/>
      <c r="Y25" s="32"/>
      <c r="Z25" s="32"/>
      <c r="AA25" s="32"/>
      <c r="AB25" s="32"/>
      <c r="AC25" s="32"/>
      <c r="AD25" s="32"/>
      <c r="AE25" s="32"/>
    </row>
    <row r="26" spans="1:31" s="2" customFormat="1" ht="12" customHeight="1">
      <c r="A26" s="32"/>
      <c r="B26" s="37"/>
      <c r="C26" s="32"/>
      <c r="D26" s="105" t="s">
        <v>37</v>
      </c>
      <c r="E26" s="32"/>
      <c r="F26" s="32"/>
      <c r="G26" s="32"/>
      <c r="H26" s="32"/>
      <c r="I26" s="106"/>
      <c r="J26" s="32"/>
      <c r="K26" s="32"/>
      <c r="L26" s="107"/>
      <c r="S26" s="32"/>
      <c r="T26" s="32"/>
      <c r="U26" s="32"/>
      <c r="V26" s="32"/>
      <c r="W26" s="32"/>
      <c r="X26" s="32"/>
      <c r="Y26" s="32"/>
      <c r="Z26" s="32"/>
      <c r="AA26" s="32"/>
      <c r="AB26" s="32"/>
      <c r="AC26" s="32"/>
      <c r="AD26" s="32"/>
      <c r="AE26" s="32"/>
    </row>
    <row r="27" spans="1:31" s="8" customFormat="1" ht="89.25" customHeight="1">
      <c r="A27" s="111"/>
      <c r="B27" s="112"/>
      <c r="C27" s="111"/>
      <c r="D27" s="111"/>
      <c r="E27" s="347" t="s">
        <v>38</v>
      </c>
      <c r="F27" s="347"/>
      <c r="G27" s="347"/>
      <c r="H27" s="347"/>
      <c r="I27" s="113"/>
      <c r="J27" s="111"/>
      <c r="K27" s="111"/>
      <c r="L27" s="114"/>
      <c r="S27" s="111"/>
      <c r="T27" s="111"/>
      <c r="U27" s="111"/>
      <c r="V27" s="111"/>
      <c r="W27" s="111"/>
      <c r="X27" s="111"/>
      <c r="Y27" s="111"/>
      <c r="Z27" s="111"/>
      <c r="AA27" s="111"/>
      <c r="AB27" s="111"/>
      <c r="AC27" s="111"/>
      <c r="AD27" s="111"/>
      <c r="AE27" s="111"/>
    </row>
    <row r="28" spans="1:31" s="2" customFormat="1" ht="6.95" customHeight="1">
      <c r="A28" s="32"/>
      <c r="B28" s="37"/>
      <c r="C28" s="32"/>
      <c r="D28" s="32"/>
      <c r="E28" s="32"/>
      <c r="F28" s="32"/>
      <c r="G28" s="32"/>
      <c r="H28" s="32"/>
      <c r="I28" s="106"/>
      <c r="J28" s="32"/>
      <c r="K28" s="32"/>
      <c r="L28" s="107"/>
      <c r="S28" s="32"/>
      <c r="T28" s="32"/>
      <c r="U28" s="32"/>
      <c r="V28" s="32"/>
      <c r="W28" s="32"/>
      <c r="X28" s="32"/>
      <c r="Y28" s="32"/>
      <c r="Z28" s="32"/>
      <c r="AA28" s="32"/>
      <c r="AB28" s="32"/>
      <c r="AC28" s="32"/>
      <c r="AD28" s="32"/>
      <c r="AE28" s="32"/>
    </row>
    <row r="29" spans="1:31" s="2" customFormat="1" ht="6.95" customHeight="1">
      <c r="A29" s="32"/>
      <c r="B29" s="37"/>
      <c r="C29" s="32"/>
      <c r="D29" s="115"/>
      <c r="E29" s="115"/>
      <c r="F29" s="115"/>
      <c r="G29" s="115"/>
      <c r="H29" s="115"/>
      <c r="I29" s="116"/>
      <c r="J29" s="115"/>
      <c r="K29" s="115"/>
      <c r="L29" s="107"/>
      <c r="S29" s="32"/>
      <c r="T29" s="32"/>
      <c r="U29" s="32"/>
      <c r="V29" s="32"/>
      <c r="W29" s="32"/>
      <c r="X29" s="32"/>
      <c r="Y29" s="32"/>
      <c r="Z29" s="32"/>
      <c r="AA29" s="32"/>
      <c r="AB29" s="32"/>
      <c r="AC29" s="32"/>
      <c r="AD29" s="32"/>
      <c r="AE29" s="32"/>
    </row>
    <row r="30" spans="1:31" s="2" customFormat="1" ht="25.35" customHeight="1">
      <c r="A30" s="32"/>
      <c r="B30" s="37"/>
      <c r="C30" s="32"/>
      <c r="D30" s="117" t="s">
        <v>39</v>
      </c>
      <c r="E30" s="32"/>
      <c r="F30" s="32"/>
      <c r="G30" s="32"/>
      <c r="H30" s="32"/>
      <c r="I30" s="106"/>
      <c r="J30" s="118">
        <f>ROUND(J101, 2)</f>
        <v>0</v>
      </c>
      <c r="K30" s="32"/>
      <c r="L30" s="107"/>
      <c r="S30" s="32"/>
      <c r="T30" s="32"/>
      <c r="U30" s="32"/>
      <c r="V30" s="32"/>
      <c r="W30" s="32"/>
      <c r="X30" s="32"/>
      <c r="Y30" s="32"/>
      <c r="Z30" s="32"/>
      <c r="AA30" s="32"/>
      <c r="AB30" s="32"/>
      <c r="AC30" s="32"/>
      <c r="AD30" s="32"/>
      <c r="AE30" s="32"/>
    </row>
    <row r="31" spans="1:31" s="2" customFormat="1" ht="6.95" customHeight="1">
      <c r="A31" s="32"/>
      <c r="B31" s="37"/>
      <c r="C31" s="32"/>
      <c r="D31" s="115"/>
      <c r="E31" s="115"/>
      <c r="F31" s="115"/>
      <c r="G31" s="115"/>
      <c r="H31" s="115"/>
      <c r="I31" s="116"/>
      <c r="J31" s="115"/>
      <c r="K31" s="115"/>
      <c r="L31" s="107"/>
      <c r="S31" s="32"/>
      <c r="T31" s="32"/>
      <c r="U31" s="32"/>
      <c r="V31" s="32"/>
      <c r="W31" s="32"/>
      <c r="X31" s="32"/>
      <c r="Y31" s="32"/>
      <c r="Z31" s="32"/>
      <c r="AA31" s="32"/>
      <c r="AB31" s="32"/>
      <c r="AC31" s="32"/>
      <c r="AD31" s="32"/>
      <c r="AE31" s="32"/>
    </row>
    <row r="32" spans="1:31" s="2" customFormat="1" ht="14.45" customHeight="1">
      <c r="A32" s="32"/>
      <c r="B32" s="37"/>
      <c r="C32" s="32"/>
      <c r="D32" s="32"/>
      <c r="E32" s="32"/>
      <c r="F32" s="119" t="s">
        <v>41</v>
      </c>
      <c r="G32" s="32"/>
      <c r="H32" s="32"/>
      <c r="I32" s="120" t="s">
        <v>40</v>
      </c>
      <c r="J32" s="119" t="s">
        <v>42</v>
      </c>
      <c r="K32" s="32"/>
      <c r="L32" s="107"/>
      <c r="S32" s="32"/>
      <c r="T32" s="32"/>
      <c r="U32" s="32"/>
      <c r="V32" s="32"/>
      <c r="W32" s="32"/>
      <c r="X32" s="32"/>
      <c r="Y32" s="32"/>
      <c r="Z32" s="32"/>
      <c r="AA32" s="32"/>
      <c r="AB32" s="32"/>
      <c r="AC32" s="32"/>
      <c r="AD32" s="32"/>
      <c r="AE32" s="32"/>
    </row>
    <row r="33" spans="1:31" s="2" customFormat="1" ht="14.45" customHeight="1">
      <c r="A33" s="32"/>
      <c r="B33" s="37"/>
      <c r="C33" s="32"/>
      <c r="D33" s="121" t="s">
        <v>43</v>
      </c>
      <c r="E33" s="105" t="s">
        <v>44</v>
      </c>
      <c r="F33" s="122">
        <f>ROUND((SUM(BE101:BE350)),  2)</f>
        <v>0</v>
      </c>
      <c r="G33" s="32"/>
      <c r="H33" s="32"/>
      <c r="I33" s="123">
        <v>0.21</v>
      </c>
      <c r="J33" s="122">
        <f>ROUND(((SUM(BE101:BE350))*I33),  2)</f>
        <v>0</v>
      </c>
      <c r="K33" s="32"/>
      <c r="L33" s="107"/>
      <c r="S33" s="32"/>
      <c r="T33" s="32"/>
      <c r="U33" s="32"/>
      <c r="V33" s="32"/>
      <c r="W33" s="32"/>
      <c r="X33" s="32"/>
      <c r="Y33" s="32"/>
      <c r="Z33" s="32"/>
      <c r="AA33" s="32"/>
      <c r="AB33" s="32"/>
      <c r="AC33" s="32"/>
      <c r="AD33" s="32"/>
      <c r="AE33" s="32"/>
    </row>
    <row r="34" spans="1:31" s="2" customFormat="1" ht="14.45" customHeight="1">
      <c r="A34" s="32"/>
      <c r="B34" s="37"/>
      <c r="C34" s="32"/>
      <c r="D34" s="32"/>
      <c r="E34" s="105" t="s">
        <v>45</v>
      </c>
      <c r="F34" s="122">
        <f>ROUND((SUM(BF101:BF350)),  2)</f>
        <v>0</v>
      </c>
      <c r="G34" s="32"/>
      <c r="H34" s="32"/>
      <c r="I34" s="123">
        <v>0.15</v>
      </c>
      <c r="J34" s="122">
        <f>ROUND(((SUM(BF101:BF350))*I34),  2)</f>
        <v>0</v>
      </c>
      <c r="K34" s="32"/>
      <c r="L34" s="107"/>
      <c r="S34" s="32"/>
      <c r="T34" s="32"/>
      <c r="U34" s="32"/>
      <c r="V34" s="32"/>
      <c r="W34" s="32"/>
      <c r="X34" s="32"/>
      <c r="Y34" s="32"/>
      <c r="Z34" s="32"/>
      <c r="AA34" s="32"/>
      <c r="AB34" s="32"/>
      <c r="AC34" s="32"/>
      <c r="AD34" s="32"/>
      <c r="AE34" s="32"/>
    </row>
    <row r="35" spans="1:31" s="2" customFormat="1" ht="14.45" hidden="1" customHeight="1">
      <c r="A35" s="32"/>
      <c r="B35" s="37"/>
      <c r="C35" s="32"/>
      <c r="D35" s="32"/>
      <c r="E35" s="105" t="s">
        <v>46</v>
      </c>
      <c r="F35" s="122">
        <f>ROUND((SUM(BG101:BG350)),  2)</f>
        <v>0</v>
      </c>
      <c r="G35" s="32"/>
      <c r="H35" s="32"/>
      <c r="I35" s="123">
        <v>0.21</v>
      </c>
      <c r="J35" s="122">
        <f>0</f>
        <v>0</v>
      </c>
      <c r="K35" s="32"/>
      <c r="L35" s="107"/>
      <c r="S35" s="32"/>
      <c r="T35" s="32"/>
      <c r="U35" s="32"/>
      <c r="V35" s="32"/>
      <c r="W35" s="32"/>
      <c r="X35" s="32"/>
      <c r="Y35" s="32"/>
      <c r="Z35" s="32"/>
      <c r="AA35" s="32"/>
      <c r="AB35" s="32"/>
      <c r="AC35" s="32"/>
      <c r="AD35" s="32"/>
      <c r="AE35" s="32"/>
    </row>
    <row r="36" spans="1:31" s="2" customFormat="1" ht="14.45" hidden="1" customHeight="1">
      <c r="A36" s="32"/>
      <c r="B36" s="37"/>
      <c r="C36" s="32"/>
      <c r="D36" s="32"/>
      <c r="E36" s="105" t="s">
        <v>47</v>
      </c>
      <c r="F36" s="122">
        <f>ROUND((SUM(BH101:BH350)),  2)</f>
        <v>0</v>
      </c>
      <c r="G36" s="32"/>
      <c r="H36" s="32"/>
      <c r="I36" s="123">
        <v>0.15</v>
      </c>
      <c r="J36" s="122">
        <f>0</f>
        <v>0</v>
      </c>
      <c r="K36" s="32"/>
      <c r="L36" s="107"/>
      <c r="S36" s="32"/>
      <c r="T36" s="32"/>
      <c r="U36" s="32"/>
      <c r="V36" s="32"/>
      <c r="W36" s="32"/>
      <c r="X36" s="32"/>
      <c r="Y36" s="32"/>
      <c r="Z36" s="32"/>
      <c r="AA36" s="32"/>
      <c r="AB36" s="32"/>
      <c r="AC36" s="32"/>
      <c r="AD36" s="32"/>
      <c r="AE36" s="32"/>
    </row>
    <row r="37" spans="1:31" s="2" customFormat="1" ht="14.45" hidden="1" customHeight="1">
      <c r="A37" s="32"/>
      <c r="B37" s="37"/>
      <c r="C37" s="32"/>
      <c r="D37" s="32"/>
      <c r="E37" s="105" t="s">
        <v>48</v>
      </c>
      <c r="F37" s="122">
        <f>ROUND((SUM(BI101:BI350)),  2)</f>
        <v>0</v>
      </c>
      <c r="G37" s="32"/>
      <c r="H37" s="32"/>
      <c r="I37" s="123">
        <v>0</v>
      </c>
      <c r="J37" s="122">
        <f>0</f>
        <v>0</v>
      </c>
      <c r="K37" s="32"/>
      <c r="L37" s="107"/>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106"/>
      <c r="J38" s="32"/>
      <c r="K38" s="32"/>
      <c r="L38" s="107"/>
      <c r="S38" s="32"/>
      <c r="T38" s="32"/>
      <c r="U38" s="32"/>
      <c r="V38" s="32"/>
      <c r="W38" s="32"/>
      <c r="X38" s="32"/>
      <c r="Y38" s="32"/>
      <c r="Z38" s="32"/>
      <c r="AA38" s="32"/>
      <c r="AB38" s="32"/>
      <c r="AC38" s="32"/>
      <c r="AD38" s="32"/>
      <c r="AE38" s="32"/>
    </row>
    <row r="39" spans="1:31" s="2" customFormat="1" ht="25.35" customHeight="1">
      <c r="A39" s="32"/>
      <c r="B39" s="37"/>
      <c r="C39" s="124"/>
      <c r="D39" s="125" t="s">
        <v>49</v>
      </c>
      <c r="E39" s="126"/>
      <c r="F39" s="126"/>
      <c r="G39" s="127" t="s">
        <v>50</v>
      </c>
      <c r="H39" s="128" t="s">
        <v>51</v>
      </c>
      <c r="I39" s="129"/>
      <c r="J39" s="130">
        <f>SUM(J30:J37)</f>
        <v>0</v>
      </c>
      <c r="K39" s="131"/>
      <c r="L39" s="107"/>
      <c r="S39" s="32"/>
      <c r="T39" s="32"/>
      <c r="U39" s="32"/>
      <c r="V39" s="32"/>
      <c r="W39" s="32"/>
      <c r="X39" s="32"/>
      <c r="Y39" s="32"/>
      <c r="Z39" s="32"/>
      <c r="AA39" s="32"/>
      <c r="AB39" s="32"/>
      <c r="AC39" s="32"/>
      <c r="AD39" s="32"/>
      <c r="AE39" s="32"/>
    </row>
    <row r="40" spans="1:31" s="2" customFormat="1" ht="14.45" customHeight="1">
      <c r="A40" s="32"/>
      <c r="B40" s="132"/>
      <c r="C40" s="133"/>
      <c r="D40" s="133"/>
      <c r="E40" s="133"/>
      <c r="F40" s="133"/>
      <c r="G40" s="133"/>
      <c r="H40" s="133"/>
      <c r="I40" s="134"/>
      <c r="J40" s="133"/>
      <c r="K40" s="133"/>
      <c r="L40" s="107"/>
      <c r="S40" s="32"/>
      <c r="T40" s="32"/>
      <c r="U40" s="32"/>
      <c r="V40" s="32"/>
      <c r="W40" s="32"/>
      <c r="X40" s="32"/>
      <c r="Y40" s="32"/>
      <c r="Z40" s="32"/>
      <c r="AA40" s="32"/>
      <c r="AB40" s="32"/>
      <c r="AC40" s="32"/>
      <c r="AD40" s="32"/>
      <c r="AE40" s="32"/>
    </row>
    <row r="44" spans="1:31" s="2" customFormat="1" ht="6.95" customHeight="1">
      <c r="A44" s="32"/>
      <c r="B44" s="135"/>
      <c r="C44" s="136"/>
      <c r="D44" s="136"/>
      <c r="E44" s="136"/>
      <c r="F44" s="136"/>
      <c r="G44" s="136"/>
      <c r="H44" s="136"/>
      <c r="I44" s="137"/>
      <c r="J44" s="136"/>
      <c r="K44" s="136"/>
      <c r="L44" s="107"/>
      <c r="S44" s="32"/>
      <c r="T44" s="32"/>
      <c r="U44" s="32"/>
      <c r="V44" s="32"/>
      <c r="W44" s="32"/>
      <c r="X44" s="32"/>
      <c r="Y44" s="32"/>
      <c r="Z44" s="32"/>
      <c r="AA44" s="32"/>
      <c r="AB44" s="32"/>
      <c r="AC44" s="32"/>
      <c r="AD44" s="32"/>
      <c r="AE44" s="32"/>
    </row>
    <row r="45" spans="1:31" s="2" customFormat="1" ht="24.95" customHeight="1">
      <c r="A45" s="32"/>
      <c r="B45" s="33"/>
      <c r="C45" s="21" t="s">
        <v>95</v>
      </c>
      <c r="D45" s="34"/>
      <c r="E45" s="34"/>
      <c r="F45" s="34"/>
      <c r="G45" s="34"/>
      <c r="H45" s="34"/>
      <c r="I45" s="106"/>
      <c r="J45" s="34"/>
      <c r="K45" s="34"/>
      <c r="L45" s="107"/>
      <c r="S45" s="32"/>
      <c r="T45" s="32"/>
      <c r="U45" s="32"/>
      <c r="V45" s="32"/>
      <c r="W45" s="32"/>
      <c r="X45" s="32"/>
      <c r="Y45" s="32"/>
      <c r="Z45" s="32"/>
      <c r="AA45" s="32"/>
      <c r="AB45" s="32"/>
      <c r="AC45" s="32"/>
      <c r="AD45" s="32"/>
      <c r="AE45" s="32"/>
    </row>
    <row r="46" spans="1:31" s="2" customFormat="1" ht="6.95" customHeight="1">
      <c r="A46" s="32"/>
      <c r="B46" s="33"/>
      <c r="C46" s="34"/>
      <c r="D46" s="34"/>
      <c r="E46" s="34"/>
      <c r="F46" s="34"/>
      <c r="G46" s="34"/>
      <c r="H46" s="34"/>
      <c r="I46" s="106"/>
      <c r="J46" s="34"/>
      <c r="K46" s="34"/>
      <c r="L46" s="107"/>
      <c r="S46" s="32"/>
      <c r="T46" s="32"/>
      <c r="U46" s="32"/>
      <c r="V46" s="32"/>
      <c r="W46" s="32"/>
      <c r="X46" s="32"/>
      <c r="Y46" s="32"/>
      <c r="Z46" s="32"/>
      <c r="AA46" s="32"/>
      <c r="AB46" s="32"/>
      <c r="AC46" s="32"/>
      <c r="AD46" s="32"/>
      <c r="AE46" s="32"/>
    </row>
    <row r="47" spans="1:31" s="2" customFormat="1" ht="12" customHeight="1">
      <c r="A47" s="32"/>
      <c r="B47" s="33"/>
      <c r="C47" s="27" t="s">
        <v>16</v>
      </c>
      <c r="D47" s="34"/>
      <c r="E47" s="34"/>
      <c r="F47" s="34"/>
      <c r="G47" s="34"/>
      <c r="H47" s="34"/>
      <c r="I47" s="106"/>
      <c r="J47" s="34"/>
      <c r="K47" s="34"/>
      <c r="L47" s="107"/>
      <c r="S47" s="32"/>
      <c r="T47" s="32"/>
      <c r="U47" s="32"/>
      <c r="V47" s="32"/>
      <c r="W47" s="32"/>
      <c r="X47" s="32"/>
      <c r="Y47" s="32"/>
      <c r="Z47" s="32"/>
      <c r="AA47" s="32"/>
      <c r="AB47" s="32"/>
      <c r="AC47" s="32"/>
      <c r="AD47" s="32"/>
      <c r="AE47" s="32"/>
    </row>
    <row r="48" spans="1:31" s="2" customFormat="1" ht="16.5" customHeight="1">
      <c r="A48" s="32"/>
      <c r="B48" s="33"/>
      <c r="C48" s="34"/>
      <c r="D48" s="34"/>
      <c r="E48" s="339" t="str">
        <f>E7</f>
        <v>Nad Sokolovnou 616 - stavební úpravy koupelen</v>
      </c>
      <c r="F48" s="340"/>
      <c r="G48" s="340"/>
      <c r="H48" s="340"/>
      <c r="I48" s="106"/>
      <c r="J48" s="34"/>
      <c r="K48" s="34"/>
      <c r="L48" s="107"/>
      <c r="S48" s="32"/>
      <c r="T48" s="32"/>
      <c r="U48" s="32"/>
      <c r="V48" s="32"/>
      <c r="W48" s="32"/>
      <c r="X48" s="32"/>
      <c r="Y48" s="32"/>
      <c r="Z48" s="32"/>
      <c r="AA48" s="32"/>
      <c r="AB48" s="32"/>
      <c r="AC48" s="32"/>
      <c r="AD48" s="32"/>
      <c r="AE48" s="32"/>
    </row>
    <row r="49" spans="1:47" s="2" customFormat="1" ht="12" customHeight="1">
      <c r="A49" s="32"/>
      <c r="B49" s="33"/>
      <c r="C49" s="27" t="s">
        <v>93</v>
      </c>
      <c r="D49" s="34"/>
      <c r="E49" s="34"/>
      <c r="F49" s="34"/>
      <c r="G49" s="34"/>
      <c r="H49" s="34"/>
      <c r="I49" s="106"/>
      <c r="J49" s="34"/>
      <c r="K49" s="34"/>
      <c r="L49" s="107"/>
      <c r="S49" s="32"/>
      <c r="T49" s="32"/>
      <c r="U49" s="32"/>
      <c r="V49" s="32"/>
      <c r="W49" s="32"/>
      <c r="X49" s="32"/>
      <c r="Y49" s="32"/>
      <c r="Z49" s="32"/>
      <c r="AA49" s="32"/>
      <c r="AB49" s="32"/>
      <c r="AC49" s="32"/>
      <c r="AD49" s="32"/>
      <c r="AE49" s="32"/>
    </row>
    <row r="50" spans="1:47" s="2" customFormat="1" ht="16.5" customHeight="1">
      <c r="A50" s="32"/>
      <c r="B50" s="33"/>
      <c r="C50" s="34"/>
      <c r="D50" s="34"/>
      <c r="E50" s="317" t="str">
        <f>E9</f>
        <v>04 - Koupelna TYP D III</v>
      </c>
      <c r="F50" s="338"/>
      <c r="G50" s="338"/>
      <c r="H50" s="338"/>
      <c r="I50" s="106"/>
      <c r="J50" s="34"/>
      <c r="K50" s="34"/>
      <c r="L50" s="107"/>
      <c r="S50" s="32"/>
      <c r="T50" s="32"/>
      <c r="U50" s="32"/>
      <c r="V50" s="32"/>
      <c r="W50" s="32"/>
      <c r="X50" s="32"/>
      <c r="Y50" s="32"/>
      <c r="Z50" s="32"/>
      <c r="AA50" s="32"/>
      <c r="AB50" s="32"/>
      <c r="AC50" s="32"/>
      <c r="AD50" s="32"/>
      <c r="AE50" s="32"/>
    </row>
    <row r="51" spans="1:47" s="2" customFormat="1" ht="6.95" customHeight="1">
      <c r="A51" s="32"/>
      <c r="B51" s="33"/>
      <c r="C51" s="34"/>
      <c r="D51" s="34"/>
      <c r="E51" s="34"/>
      <c r="F51" s="34"/>
      <c r="G51" s="34"/>
      <c r="H51" s="34"/>
      <c r="I51" s="106"/>
      <c r="J51" s="34"/>
      <c r="K51" s="34"/>
      <c r="L51" s="107"/>
      <c r="S51" s="32"/>
      <c r="T51" s="32"/>
      <c r="U51" s="32"/>
      <c r="V51" s="32"/>
      <c r="W51" s="32"/>
      <c r="X51" s="32"/>
      <c r="Y51" s="32"/>
      <c r="Z51" s="32"/>
      <c r="AA51" s="32"/>
      <c r="AB51" s="32"/>
      <c r="AC51" s="32"/>
      <c r="AD51" s="32"/>
      <c r="AE51" s="32"/>
    </row>
    <row r="52" spans="1:47" s="2" customFormat="1" ht="12" customHeight="1">
      <c r="A52" s="32"/>
      <c r="B52" s="33"/>
      <c r="C52" s="27" t="s">
        <v>21</v>
      </c>
      <c r="D52" s="34"/>
      <c r="E52" s="34"/>
      <c r="F52" s="25" t="str">
        <f>F12</f>
        <v>Liberec, Nad Sokolovnou 616</v>
      </c>
      <c r="G52" s="34"/>
      <c r="H52" s="34"/>
      <c r="I52" s="109" t="s">
        <v>23</v>
      </c>
      <c r="J52" s="57">
        <f>IF(J12="","",J12)</f>
        <v>43714</v>
      </c>
      <c r="K52" s="34"/>
      <c r="L52" s="107"/>
      <c r="S52" s="32"/>
      <c r="T52" s="32"/>
      <c r="U52" s="32"/>
      <c r="V52" s="32"/>
      <c r="W52" s="32"/>
      <c r="X52" s="32"/>
      <c r="Y52" s="32"/>
      <c r="Z52" s="32"/>
      <c r="AA52" s="32"/>
      <c r="AB52" s="32"/>
      <c r="AC52" s="32"/>
      <c r="AD52" s="32"/>
      <c r="AE52" s="32"/>
    </row>
    <row r="53" spans="1:47" s="2" customFormat="1" ht="6.95" customHeight="1">
      <c r="A53" s="32"/>
      <c r="B53" s="33"/>
      <c r="C53" s="34"/>
      <c r="D53" s="34"/>
      <c r="E53" s="34"/>
      <c r="F53" s="34"/>
      <c r="G53" s="34"/>
      <c r="H53" s="34"/>
      <c r="I53" s="106"/>
      <c r="J53" s="34"/>
      <c r="K53" s="34"/>
      <c r="L53" s="107"/>
      <c r="S53" s="32"/>
      <c r="T53" s="32"/>
      <c r="U53" s="32"/>
      <c r="V53" s="32"/>
      <c r="W53" s="32"/>
      <c r="X53" s="32"/>
      <c r="Y53" s="32"/>
      <c r="Z53" s="32"/>
      <c r="AA53" s="32"/>
      <c r="AB53" s="32"/>
      <c r="AC53" s="32"/>
      <c r="AD53" s="32"/>
      <c r="AE53" s="32"/>
    </row>
    <row r="54" spans="1:47" s="2" customFormat="1" ht="15.2" customHeight="1">
      <c r="A54" s="32"/>
      <c r="B54" s="33"/>
      <c r="C54" s="27" t="s">
        <v>24</v>
      </c>
      <c r="D54" s="34"/>
      <c r="E54" s="34"/>
      <c r="F54" s="25" t="str">
        <f>E15</f>
        <v>Statutární město Liberec</v>
      </c>
      <c r="G54" s="34"/>
      <c r="H54" s="34"/>
      <c r="I54" s="109" t="s">
        <v>31</v>
      </c>
      <c r="J54" s="30" t="str">
        <f>E21</f>
        <v xml:space="preserve"> </v>
      </c>
      <c r="K54" s="34"/>
      <c r="L54" s="107"/>
      <c r="S54" s="32"/>
      <c r="T54" s="32"/>
      <c r="U54" s="32"/>
      <c r="V54" s="32"/>
      <c r="W54" s="32"/>
      <c r="X54" s="32"/>
      <c r="Y54" s="32"/>
      <c r="Z54" s="32"/>
      <c r="AA54" s="32"/>
      <c r="AB54" s="32"/>
      <c r="AC54" s="32"/>
      <c r="AD54" s="32"/>
      <c r="AE54" s="32"/>
    </row>
    <row r="55" spans="1:47" s="2" customFormat="1" ht="15.2" customHeight="1">
      <c r="A55" s="32"/>
      <c r="B55" s="33"/>
      <c r="C55" s="27" t="s">
        <v>29</v>
      </c>
      <c r="D55" s="34"/>
      <c r="E55" s="34"/>
      <c r="F55" s="25" t="str">
        <f>IF(E18="","",E18)</f>
        <v>Vyplň údaj</v>
      </c>
      <c r="G55" s="34"/>
      <c r="H55" s="34"/>
      <c r="I55" s="109" t="s">
        <v>34</v>
      </c>
      <c r="J55" s="30" t="str">
        <f>E24</f>
        <v>M3 Stavby v.o.s.</v>
      </c>
      <c r="K55" s="34"/>
      <c r="L55" s="107"/>
      <c r="S55" s="32"/>
      <c r="T55" s="32"/>
      <c r="U55" s="32"/>
      <c r="V55" s="32"/>
      <c r="W55" s="32"/>
      <c r="X55" s="32"/>
      <c r="Y55" s="32"/>
      <c r="Z55" s="32"/>
      <c r="AA55" s="32"/>
      <c r="AB55" s="32"/>
      <c r="AC55" s="32"/>
      <c r="AD55" s="32"/>
      <c r="AE55" s="32"/>
    </row>
    <row r="56" spans="1:47" s="2" customFormat="1" ht="10.35" customHeight="1">
      <c r="A56" s="32"/>
      <c r="B56" s="33"/>
      <c r="C56" s="34"/>
      <c r="D56" s="34"/>
      <c r="E56" s="34"/>
      <c r="F56" s="34"/>
      <c r="G56" s="34"/>
      <c r="H56" s="34"/>
      <c r="I56" s="106"/>
      <c r="J56" s="34"/>
      <c r="K56" s="34"/>
      <c r="L56" s="107"/>
      <c r="S56" s="32"/>
      <c r="T56" s="32"/>
      <c r="U56" s="32"/>
      <c r="V56" s="32"/>
      <c r="W56" s="32"/>
      <c r="X56" s="32"/>
      <c r="Y56" s="32"/>
      <c r="Z56" s="32"/>
      <c r="AA56" s="32"/>
      <c r="AB56" s="32"/>
      <c r="AC56" s="32"/>
      <c r="AD56" s="32"/>
      <c r="AE56" s="32"/>
    </row>
    <row r="57" spans="1:47" s="2" customFormat="1" ht="29.25" customHeight="1">
      <c r="A57" s="32"/>
      <c r="B57" s="33"/>
      <c r="C57" s="138" t="s">
        <v>96</v>
      </c>
      <c r="D57" s="139"/>
      <c r="E57" s="139"/>
      <c r="F57" s="139"/>
      <c r="G57" s="139"/>
      <c r="H57" s="139"/>
      <c r="I57" s="140"/>
      <c r="J57" s="141" t="s">
        <v>97</v>
      </c>
      <c r="K57" s="139"/>
      <c r="L57" s="107"/>
      <c r="S57" s="32"/>
      <c r="T57" s="32"/>
      <c r="U57" s="32"/>
      <c r="V57" s="32"/>
      <c r="W57" s="32"/>
      <c r="X57" s="32"/>
      <c r="Y57" s="32"/>
      <c r="Z57" s="32"/>
      <c r="AA57" s="32"/>
      <c r="AB57" s="32"/>
      <c r="AC57" s="32"/>
      <c r="AD57" s="32"/>
      <c r="AE57" s="32"/>
    </row>
    <row r="58" spans="1:47" s="2" customFormat="1" ht="10.35" customHeight="1">
      <c r="A58" s="32"/>
      <c r="B58" s="33"/>
      <c r="C58" s="34"/>
      <c r="D58" s="34"/>
      <c r="E58" s="34"/>
      <c r="F58" s="34"/>
      <c r="G58" s="34"/>
      <c r="H58" s="34"/>
      <c r="I58" s="106"/>
      <c r="J58" s="34"/>
      <c r="K58" s="34"/>
      <c r="L58" s="107"/>
      <c r="S58" s="32"/>
      <c r="T58" s="32"/>
      <c r="U58" s="32"/>
      <c r="V58" s="32"/>
      <c r="W58" s="32"/>
      <c r="X58" s="32"/>
      <c r="Y58" s="32"/>
      <c r="Z58" s="32"/>
      <c r="AA58" s="32"/>
      <c r="AB58" s="32"/>
      <c r="AC58" s="32"/>
      <c r="AD58" s="32"/>
      <c r="AE58" s="32"/>
    </row>
    <row r="59" spans="1:47" s="2" customFormat="1" ht="22.9" customHeight="1">
      <c r="A59" s="32"/>
      <c r="B59" s="33"/>
      <c r="C59" s="142" t="s">
        <v>71</v>
      </c>
      <c r="D59" s="34"/>
      <c r="E59" s="34"/>
      <c r="F59" s="34"/>
      <c r="G59" s="34"/>
      <c r="H59" s="34"/>
      <c r="I59" s="106"/>
      <c r="J59" s="75">
        <f>J101</f>
        <v>0</v>
      </c>
      <c r="K59" s="34"/>
      <c r="L59" s="107"/>
      <c r="S59" s="32"/>
      <c r="T59" s="32"/>
      <c r="U59" s="32"/>
      <c r="V59" s="32"/>
      <c r="W59" s="32"/>
      <c r="X59" s="32"/>
      <c r="Y59" s="32"/>
      <c r="Z59" s="32"/>
      <c r="AA59" s="32"/>
      <c r="AB59" s="32"/>
      <c r="AC59" s="32"/>
      <c r="AD59" s="32"/>
      <c r="AE59" s="32"/>
      <c r="AU59" s="15" t="s">
        <v>98</v>
      </c>
    </row>
    <row r="60" spans="1:47" s="9" customFormat="1" ht="24.95" customHeight="1">
      <c r="B60" s="143"/>
      <c r="C60" s="144"/>
      <c r="D60" s="145" t="s">
        <v>99</v>
      </c>
      <c r="E60" s="146"/>
      <c r="F60" s="146"/>
      <c r="G60" s="146"/>
      <c r="H60" s="146"/>
      <c r="I60" s="147"/>
      <c r="J60" s="148">
        <f>J102</f>
        <v>0</v>
      </c>
      <c r="K60" s="144"/>
      <c r="L60" s="149"/>
    </row>
    <row r="61" spans="1:47" s="10" customFormat="1" ht="19.899999999999999" customHeight="1">
      <c r="B61" s="150"/>
      <c r="C61" s="151"/>
      <c r="D61" s="152" t="s">
        <v>100</v>
      </c>
      <c r="E61" s="153"/>
      <c r="F61" s="153"/>
      <c r="G61" s="153"/>
      <c r="H61" s="153"/>
      <c r="I61" s="154"/>
      <c r="J61" s="155">
        <f>J103</f>
        <v>0</v>
      </c>
      <c r="K61" s="151"/>
      <c r="L61" s="156"/>
    </row>
    <row r="62" spans="1:47" s="10" customFormat="1" ht="19.899999999999999" customHeight="1">
      <c r="B62" s="150"/>
      <c r="C62" s="151"/>
      <c r="D62" s="152" t="s">
        <v>101</v>
      </c>
      <c r="E62" s="153"/>
      <c r="F62" s="153"/>
      <c r="G62" s="153"/>
      <c r="H62" s="153"/>
      <c r="I62" s="154"/>
      <c r="J62" s="155">
        <f>J106</f>
        <v>0</v>
      </c>
      <c r="K62" s="151"/>
      <c r="L62" s="156"/>
    </row>
    <row r="63" spans="1:47" s="10" customFormat="1" ht="19.899999999999999" customHeight="1">
      <c r="B63" s="150"/>
      <c r="C63" s="151"/>
      <c r="D63" s="152" t="s">
        <v>102</v>
      </c>
      <c r="E63" s="153"/>
      <c r="F63" s="153"/>
      <c r="G63" s="153"/>
      <c r="H63" s="153"/>
      <c r="I63" s="154"/>
      <c r="J63" s="155">
        <f>J118</f>
        <v>0</v>
      </c>
      <c r="K63" s="151"/>
      <c r="L63" s="156"/>
    </row>
    <row r="64" spans="1:47" s="10" customFormat="1" ht="19.899999999999999" customHeight="1">
      <c r="B64" s="150"/>
      <c r="C64" s="151"/>
      <c r="D64" s="152" t="s">
        <v>103</v>
      </c>
      <c r="E64" s="153"/>
      <c r="F64" s="153"/>
      <c r="G64" s="153"/>
      <c r="H64" s="153"/>
      <c r="I64" s="154"/>
      <c r="J64" s="155">
        <f>J136</f>
        <v>0</v>
      </c>
      <c r="K64" s="151"/>
      <c r="L64" s="156"/>
    </row>
    <row r="65" spans="2:12" s="10" customFormat="1" ht="19.899999999999999" customHeight="1">
      <c r="B65" s="150"/>
      <c r="C65" s="151"/>
      <c r="D65" s="152" t="s">
        <v>104</v>
      </c>
      <c r="E65" s="153"/>
      <c r="F65" s="153"/>
      <c r="G65" s="153"/>
      <c r="H65" s="153"/>
      <c r="I65" s="154"/>
      <c r="J65" s="155">
        <f>J145</f>
        <v>0</v>
      </c>
      <c r="K65" s="151"/>
      <c r="L65" s="156"/>
    </row>
    <row r="66" spans="2:12" s="9" customFormat="1" ht="24.95" customHeight="1">
      <c r="B66" s="143"/>
      <c r="C66" s="144"/>
      <c r="D66" s="145" t="s">
        <v>105</v>
      </c>
      <c r="E66" s="146"/>
      <c r="F66" s="146"/>
      <c r="G66" s="146"/>
      <c r="H66" s="146"/>
      <c r="I66" s="147"/>
      <c r="J66" s="148">
        <f>J150</f>
        <v>0</v>
      </c>
      <c r="K66" s="144"/>
      <c r="L66" s="149"/>
    </row>
    <row r="67" spans="2:12" s="10" customFormat="1" ht="19.899999999999999" customHeight="1">
      <c r="B67" s="150"/>
      <c r="C67" s="151"/>
      <c r="D67" s="152" t="s">
        <v>106</v>
      </c>
      <c r="E67" s="153"/>
      <c r="F67" s="153"/>
      <c r="G67" s="153"/>
      <c r="H67" s="153"/>
      <c r="I67" s="154"/>
      <c r="J67" s="155">
        <f>J151</f>
        <v>0</v>
      </c>
      <c r="K67" s="151"/>
      <c r="L67" s="156"/>
    </row>
    <row r="68" spans="2:12" s="10" customFormat="1" ht="19.899999999999999" customHeight="1">
      <c r="B68" s="150"/>
      <c r="C68" s="151"/>
      <c r="D68" s="152" t="s">
        <v>107</v>
      </c>
      <c r="E68" s="153"/>
      <c r="F68" s="153"/>
      <c r="G68" s="153"/>
      <c r="H68" s="153"/>
      <c r="I68" s="154"/>
      <c r="J68" s="155">
        <f>J160</f>
        <v>0</v>
      </c>
      <c r="K68" s="151"/>
      <c r="L68" s="156"/>
    </row>
    <row r="69" spans="2:12" s="10" customFormat="1" ht="19.899999999999999" customHeight="1">
      <c r="B69" s="150"/>
      <c r="C69" s="151"/>
      <c r="D69" s="152" t="s">
        <v>108</v>
      </c>
      <c r="E69" s="153"/>
      <c r="F69" s="153"/>
      <c r="G69" s="153"/>
      <c r="H69" s="153"/>
      <c r="I69" s="154"/>
      <c r="J69" s="155">
        <f>J186</f>
        <v>0</v>
      </c>
      <c r="K69" s="151"/>
      <c r="L69" s="156"/>
    </row>
    <row r="70" spans="2:12" s="10" customFormat="1" ht="19.899999999999999" customHeight="1">
      <c r="B70" s="150"/>
      <c r="C70" s="151"/>
      <c r="D70" s="152" t="s">
        <v>109</v>
      </c>
      <c r="E70" s="153"/>
      <c r="F70" s="153"/>
      <c r="G70" s="153"/>
      <c r="H70" s="153"/>
      <c r="I70" s="154"/>
      <c r="J70" s="155">
        <f>J216</f>
        <v>0</v>
      </c>
      <c r="K70" s="151"/>
      <c r="L70" s="156"/>
    </row>
    <row r="71" spans="2:12" s="10" customFormat="1" ht="19.899999999999999" customHeight="1">
      <c r="B71" s="150"/>
      <c r="C71" s="151"/>
      <c r="D71" s="152" t="s">
        <v>110</v>
      </c>
      <c r="E71" s="153"/>
      <c r="F71" s="153"/>
      <c r="G71" s="153"/>
      <c r="H71" s="153"/>
      <c r="I71" s="154"/>
      <c r="J71" s="155">
        <f>J249</f>
        <v>0</v>
      </c>
      <c r="K71" s="151"/>
      <c r="L71" s="156"/>
    </row>
    <row r="72" spans="2:12" s="10" customFormat="1" ht="19.899999999999999" customHeight="1">
      <c r="B72" s="150"/>
      <c r="C72" s="151"/>
      <c r="D72" s="152" t="s">
        <v>111</v>
      </c>
      <c r="E72" s="153"/>
      <c r="F72" s="153"/>
      <c r="G72" s="153"/>
      <c r="H72" s="153"/>
      <c r="I72" s="154"/>
      <c r="J72" s="155">
        <f>J252</f>
        <v>0</v>
      </c>
      <c r="K72" s="151"/>
      <c r="L72" s="156"/>
    </row>
    <row r="73" spans="2:12" s="10" customFormat="1" ht="19.899999999999999" customHeight="1">
      <c r="B73" s="150"/>
      <c r="C73" s="151"/>
      <c r="D73" s="152" t="s">
        <v>112</v>
      </c>
      <c r="E73" s="153"/>
      <c r="F73" s="153"/>
      <c r="G73" s="153"/>
      <c r="H73" s="153"/>
      <c r="I73" s="154"/>
      <c r="J73" s="155">
        <f>J258</f>
        <v>0</v>
      </c>
      <c r="K73" s="151"/>
      <c r="L73" s="156"/>
    </row>
    <row r="74" spans="2:12" s="10" customFormat="1" ht="19.899999999999999" customHeight="1">
      <c r="B74" s="150"/>
      <c r="C74" s="151"/>
      <c r="D74" s="152" t="s">
        <v>113</v>
      </c>
      <c r="E74" s="153"/>
      <c r="F74" s="153"/>
      <c r="G74" s="153"/>
      <c r="H74" s="153"/>
      <c r="I74" s="154"/>
      <c r="J74" s="155">
        <f>J270</f>
        <v>0</v>
      </c>
      <c r="K74" s="151"/>
      <c r="L74" s="156"/>
    </row>
    <row r="75" spans="2:12" s="10" customFormat="1" ht="19.899999999999999" customHeight="1">
      <c r="B75" s="150"/>
      <c r="C75" s="151"/>
      <c r="D75" s="152" t="s">
        <v>114</v>
      </c>
      <c r="E75" s="153"/>
      <c r="F75" s="153"/>
      <c r="G75" s="153"/>
      <c r="H75" s="153"/>
      <c r="I75" s="154"/>
      <c r="J75" s="155">
        <f>J284</f>
        <v>0</v>
      </c>
      <c r="K75" s="151"/>
      <c r="L75" s="156"/>
    </row>
    <row r="76" spans="2:12" s="10" customFormat="1" ht="19.899999999999999" customHeight="1">
      <c r="B76" s="150"/>
      <c r="C76" s="151"/>
      <c r="D76" s="152" t="s">
        <v>115</v>
      </c>
      <c r="E76" s="153"/>
      <c r="F76" s="153"/>
      <c r="G76" s="153"/>
      <c r="H76" s="153"/>
      <c r="I76" s="154"/>
      <c r="J76" s="155">
        <f>J294</f>
        <v>0</v>
      </c>
      <c r="K76" s="151"/>
      <c r="L76" s="156"/>
    </row>
    <row r="77" spans="2:12" s="10" customFormat="1" ht="19.899999999999999" customHeight="1">
      <c r="B77" s="150"/>
      <c r="C77" s="151"/>
      <c r="D77" s="152" t="s">
        <v>116</v>
      </c>
      <c r="E77" s="153"/>
      <c r="F77" s="153"/>
      <c r="G77" s="153"/>
      <c r="H77" s="153"/>
      <c r="I77" s="154"/>
      <c r="J77" s="155">
        <f>J304</f>
        <v>0</v>
      </c>
      <c r="K77" s="151"/>
      <c r="L77" s="156"/>
    </row>
    <row r="78" spans="2:12" s="10" customFormat="1" ht="19.899999999999999" customHeight="1">
      <c r="B78" s="150"/>
      <c r="C78" s="151"/>
      <c r="D78" s="152" t="s">
        <v>117</v>
      </c>
      <c r="E78" s="153"/>
      <c r="F78" s="153"/>
      <c r="G78" s="153"/>
      <c r="H78" s="153"/>
      <c r="I78" s="154"/>
      <c r="J78" s="155">
        <f>J315</f>
        <v>0</v>
      </c>
      <c r="K78" s="151"/>
      <c r="L78" s="156"/>
    </row>
    <row r="79" spans="2:12" s="10" customFormat="1" ht="19.899999999999999" customHeight="1">
      <c r="B79" s="150"/>
      <c r="C79" s="151"/>
      <c r="D79" s="152" t="s">
        <v>118</v>
      </c>
      <c r="E79" s="153"/>
      <c r="F79" s="153"/>
      <c r="G79" s="153"/>
      <c r="H79" s="153"/>
      <c r="I79" s="154"/>
      <c r="J79" s="155">
        <f>J330</f>
        <v>0</v>
      </c>
      <c r="K79" s="151"/>
      <c r="L79" s="156"/>
    </row>
    <row r="80" spans="2:12" s="10" customFormat="1" ht="19.899999999999999" customHeight="1">
      <c r="B80" s="150"/>
      <c r="C80" s="151"/>
      <c r="D80" s="152" t="s">
        <v>119</v>
      </c>
      <c r="E80" s="153"/>
      <c r="F80" s="153"/>
      <c r="G80" s="153"/>
      <c r="H80" s="153"/>
      <c r="I80" s="154"/>
      <c r="J80" s="155">
        <f>J341</f>
        <v>0</v>
      </c>
      <c r="K80" s="151"/>
      <c r="L80" s="156"/>
    </row>
    <row r="81" spans="1:31" s="10" customFormat="1" ht="19.899999999999999" customHeight="1">
      <c r="B81" s="150"/>
      <c r="C81" s="151"/>
      <c r="D81" s="152" t="s">
        <v>120</v>
      </c>
      <c r="E81" s="153"/>
      <c r="F81" s="153"/>
      <c r="G81" s="153"/>
      <c r="H81" s="153"/>
      <c r="I81" s="154"/>
      <c r="J81" s="155">
        <f>J345</f>
        <v>0</v>
      </c>
      <c r="K81" s="151"/>
      <c r="L81" s="156"/>
    </row>
    <row r="82" spans="1:31" s="2" customFormat="1" ht="21.75" customHeight="1">
      <c r="A82" s="32"/>
      <c r="B82" s="33"/>
      <c r="C82" s="34"/>
      <c r="D82" s="34"/>
      <c r="E82" s="34"/>
      <c r="F82" s="34"/>
      <c r="G82" s="34"/>
      <c r="H82" s="34"/>
      <c r="I82" s="106"/>
      <c r="J82" s="34"/>
      <c r="K82" s="34"/>
      <c r="L82" s="107"/>
      <c r="S82" s="32"/>
      <c r="T82" s="32"/>
      <c r="U82" s="32"/>
      <c r="V82" s="32"/>
      <c r="W82" s="32"/>
      <c r="X82" s="32"/>
      <c r="Y82" s="32"/>
      <c r="Z82" s="32"/>
      <c r="AA82" s="32"/>
      <c r="AB82" s="32"/>
      <c r="AC82" s="32"/>
      <c r="AD82" s="32"/>
      <c r="AE82" s="32"/>
    </row>
    <row r="83" spans="1:31" s="2" customFormat="1" ht="6.95" customHeight="1">
      <c r="A83" s="32"/>
      <c r="B83" s="45"/>
      <c r="C83" s="46"/>
      <c r="D83" s="46"/>
      <c r="E83" s="46"/>
      <c r="F83" s="46"/>
      <c r="G83" s="46"/>
      <c r="H83" s="46"/>
      <c r="I83" s="134"/>
      <c r="J83" s="46"/>
      <c r="K83" s="46"/>
      <c r="L83" s="107"/>
      <c r="S83" s="32"/>
      <c r="T83" s="32"/>
      <c r="U83" s="32"/>
      <c r="V83" s="32"/>
      <c r="W83" s="32"/>
      <c r="X83" s="32"/>
      <c r="Y83" s="32"/>
      <c r="Z83" s="32"/>
      <c r="AA83" s="32"/>
      <c r="AB83" s="32"/>
      <c r="AC83" s="32"/>
      <c r="AD83" s="32"/>
      <c r="AE83" s="32"/>
    </row>
    <row r="87" spans="1:31" s="2" customFormat="1" ht="6.95" customHeight="1">
      <c r="A87" s="32"/>
      <c r="B87" s="47"/>
      <c r="C87" s="48"/>
      <c r="D87" s="48"/>
      <c r="E87" s="48"/>
      <c r="F87" s="48"/>
      <c r="G87" s="48"/>
      <c r="H87" s="48"/>
      <c r="I87" s="137"/>
      <c r="J87" s="48"/>
      <c r="K87" s="48"/>
      <c r="L87" s="107"/>
      <c r="S87" s="32"/>
      <c r="T87" s="32"/>
      <c r="U87" s="32"/>
      <c r="V87" s="32"/>
      <c r="W87" s="32"/>
      <c r="X87" s="32"/>
      <c r="Y87" s="32"/>
      <c r="Z87" s="32"/>
      <c r="AA87" s="32"/>
      <c r="AB87" s="32"/>
      <c r="AC87" s="32"/>
      <c r="AD87" s="32"/>
      <c r="AE87" s="32"/>
    </row>
    <row r="88" spans="1:31" s="2" customFormat="1" ht="24.95" customHeight="1">
      <c r="A88" s="32"/>
      <c r="B88" s="33"/>
      <c r="C88" s="21" t="s">
        <v>121</v>
      </c>
      <c r="D88" s="34"/>
      <c r="E88" s="34"/>
      <c r="F88" s="34"/>
      <c r="G88" s="34"/>
      <c r="H88" s="34"/>
      <c r="I88" s="106"/>
      <c r="J88" s="34"/>
      <c r="K88" s="34"/>
      <c r="L88" s="107"/>
      <c r="S88" s="32"/>
      <c r="T88" s="32"/>
      <c r="U88" s="32"/>
      <c r="V88" s="32"/>
      <c r="W88" s="32"/>
      <c r="X88" s="32"/>
      <c r="Y88" s="32"/>
      <c r="Z88" s="32"/>
      <c r="AA88" s="32"/>
      <c r="AB88" s="32"/>
      <c r="AC88" s="32"/>
      <c r="AD88" s="32"/>
      <c r="AE88" s="32"/>
    </row>
    <row r="89" spans="1:31" s="2" customFormat="1" ht="6.95" customHeight="1">
      <c r="A89" s="32"/>
      <c r="B89" s="33"/>
      <c r="C89" s="34"/>
      <c r="D89" s="34"/>
      <c r="E89" s="34"/>
      <c r="F89" s="34"/>
      <c r="G89" s="34"/>
      <c r="H89" s="34"/>
      <c r="I89" s="106"/>
      <c r="J89" s="34"/>
      <c r="K89" s="34"/>
      <c r="L89" s="107"/>
      <c r="S89" s="32"/>
      <c r="T89" s="32"/>
      <c r="U89" s="32"/>
      <c r="V89" s="32"/>
      <c r="W89" s="32"/>
      <c r="X89" s="32"/>
      <c r="Y89" s="32"/>
      <c r="Z89" s="32"/>
      <c r="AA89" s="32"/>
      <c r="AB89" s="32"/>
      <c r="AC89" s="32"/>
      <c r="AD89" s="32"/>
      <c r="AE89" s="32"/>
    </row>
    <row r="90" spans="1:31" s="2" customFormat="1" ht="12" customHeight="1">
      <c r="A90" s="32"/>
      <c r="B90" s="33"/>
      <c r="C90" s="27" t="s">
        <v>16</v>
      </c>
      <c r="D90" s="34"/>
      <c r="E90" s="34"/>
      <c r="F90" s="34"/>
      <c r="G90" s="34"/>
      <c r="H90" s="34"/>
      <c r="I90" s="106"/>
      <c r="J90" s="34"/>
      <c r="K90" s="34"/>
      <c r="L90" s="107"/>
      <c r="S90" s="32"/>
      <c r="T90" s="32"/>
      <c r="U90" s="32"/>
      <c r="V90" s="32"/>
      <c r="W90" s="32"/>
      <c r="X90" s="32"/>
      <c r="Y90" s="32"/>
      <c r="Z90" s="32"/>
      <c r="AA90" s="32"/>
      <c r="AB90" s="32"/>
      <c r="AC90" s="32"/>
      <c r="AD90" s="32"/>
      <c r="AE90" s="32"/>
    </row>
    <row r="91" spans="1:31" s="2" customFormat="1" ht="16.5" customHeight="1">
      <c r="A91" s="32"/>
      <c r="B91" s="33"/>
      <c r="C91" s="34"/>
      <c r="D91" s="34"/>
      <c r="E91" s="339" t="str">
        <f>E7</f>
        <v>Nad Sokolovnou 616 - stavební úpravy koupelen</v>
      </c>
      <c r="F91" s="340"/>
      <c r="G91" s="340"/>
      <c r="H91" s="340"/>
      <c r="I91" s="106"/>
      <c r="J91" s="34"/>
      <c r="K91" s="34"/>
      <c r="L91" s="107"/>
      <c r="S91" s="32"/>
      <c r="T91" s="32"/>
      <c r="U91" s="32"/>
      <c r="V91" s="32"/>
      <c r="W91" s="32"/>
      <c r="X91" s="32"/>
      <c r="Y91" s="32"/>
      <c r="Z91" s="32"/>
      <c r="AA91" s="32"/>
      <c r="AB91" s="32"/>
      <c r="AC91" s="32"/>
      <c r="AD91" s="32"/>
      <c r="AE91" s="32"/>
    </row>
    <row r="92" spans="1:31" s="2" customFormat="1" ht="12" customHeight="1">
      <c r="A92" s="32"/>
      <c r="B92" s="33"/>
      <c r="C92" s="27" t="s">
        <v>93</v>
      </c>
      <c r="D92" s="34"/>
      <c r="E92" s="34"/>
      <c r="F92" s="34"/>
      <c r="G92" s="34"/>
      <c r="H92" s="34"/>
      <c r="I92" s="106"/>
      <c r="J92" s="34"/>
      <c r="K92" s="34"/>
      <c r="L92" s="107"/>
      <c r="S92" s="32"/>
      <c r="T92" s="32"/>
      <c r="U92" s="32"/>
      <c r="V92" s="32"/>
      <c r="W92" s="32"/>
      <c r="X92" s="32"/>
      <c r="Y92" s="32"/>
      <c r="Z92" s="32"/>
      <c r="AA92" s="32"/>
      <c r="AB92" s="32"/>
      <c r="AC92" s="32"/>
      <c r="AD92" s="32"/>
      <c r="AE92" s="32"/>
    </row>
    <row r="93" spans="1:31" s="2" customFormat="1" ht="16.5" customHeight="1">
      <c r="A93" s="32"/>
      <c r="B93" s="33"/>
      <c r="C93" s="34"/>
      <c r="D93" s="34"/>
      <c r="E93" s="317" t="str">
        <f>E9</f>
        <v>04 - Koupelna TYP D III</v>
      </c>
      <c r="F93" s="338"/>
      <c r="G93" s="338"/>
      <c r="H93" s="338"/>
      <c r="I93" s="106"/>
      <c r="J93" s="34"/>
      <c r="K93" s="34"/>
      <c r="L93" s="107"/>
      <c r="S93" s="32"/>
      <c r="T93" s="32"/>
      <c r="U93" s="32"/>
      <c r="V93" s="32"/>
      <c r="W93" s="32"/>
      <c r="X93" s="32"/>
      <c r="Y93" s="32"/>
      <c r="Z93" s="32"/>
      <c r="AA93" s="32"/>
      <c r="AB93" s="32"/>
      <c r="AC93" s="32"/>
      <c r="AD93" s="32"/>
      <c r="AE93" s="32"/>
    </row>
    <row r="94" spans="1:31" s="2" customFormat="1" ht="6.95" customHeight="1">
      <c r="A94" s="32"/>
      <c r="B94" s="33"/>
      <c r="C94" s="34"/>
      <c r="D94" s="34"/>
      <c r="E94" s="34"/>
      <c r="F94" s="34"/>
      <c r="G94" s="34"/>
      <c r="H94" s="34"/>
      <c r="I94" s="106"/>
      <c r="J94" s="34"/>
      <c r="K94" s="34"/>
      <c r="L94" s="107"/>
      <c r="S94" s="32"/>
      <c r="T94" s="32"/>
      <c r="U94" s="32"/>
      <c r="V94" s="32"/>
      <c r="W94" s="32"/>
      <c r="X94" s="32"/>
      <c r="Y94" s="32"/>
      <c r="Z94" s="32"/>
      <c r="AA94" s="32"/>
      <c r="AB94" s="32"/>
      <c r="AC94" s="32"/>
      <c r="AD94" s="32"/>
      <c r="AE94" s="32"/>
    </row>
    <row r="95" spans="1:31" s="2" customFormat="1" ht="12" customHeight="1">
      <c r="A95" s="32"/>
      <c r="B95" s="33"/>
      <c r="C95" s="27" t="s">
        <v>21</v>
      </c>
      <c r="D95" s="34"/>
      <c r="E95" s="34"/>
      <c r="F95" s="25" t="str">
        <f>F12</f>
        <v>Liberec, Nad Sokolovnou 616</v>
      </c>
      <c r="G95" s="34"/>
      <c r="H95" s="34"/>
      <c r="I95" s="109" t="s">
        <v>23</v>
      </c>
      <c r="J95" s="57">
        <f>IF(J12="","",J12)</f>
        <v>43714</v>
      </c>
      <c r="K95" s="34"/>
      <c r="L95" s="107"/>
      <c r="S95" s="32"/>
      <c r="T95" s="32"/>
      <c r="U95" s="32"/>
      <c r="V95" s="32"/>
      <c r="W95" s="32"/>
      <c r="X95" s="32"/>
      <c r="Y95" s="32"/>
      <c r="Z95" s="32"/>
      <c r="AA95" s="32"/>
      <c r="AB95" s="32"/>
      <c r="AC95" s="32"/>
      <c r="AD95" s="32"/>
      <c r="AE95" s="32"/>
    </row>
    <row r="96" spans="1:31" s="2" customFormat="1" ht="6.95" customHeight="1">
      <c r="A96" s="32"/>
      <c r="B96" s="33"/>
      <c r="C96" s="34"/>
      <c r="D96" s="34"/>
      <c r="E96" s="34"/>
      <c r="F96" s="34"/>
      <c r="G96" s="34"/>
      <c r="H96" s="34"/>
      <c r="I96" s="106"/>
      <c r="J96" s="34"/>
      <c r="K96" s="34"/>
      <c r="L96" s="107"/>
      <c r="S96" s="32"/>
      <c r="T96" s="32"/>
      <c r="U96" s="32"/>
      <c r="V96" s="32"/>
      <c r="W96" s="32"/>
      <c r="X96" s="32"/>
      <c r="Y96" s="32"/>
      <c r="Z96" s="32"/>
      <c r="AA96" s="32"/>
      <c r="AB96" s="32"/>
      <c r="AC96" s="32"/>
      <c r="AD96" s="32"/>
      <c r="AE96" s="32"/>
    </row>
    <row r="97" spans="1:65" s="2" customFormat="1" ht="15.2" customHeight="1">
      <c r="A97" s="32"/>
      <c r="B97" s="33"/>
      <c r="C97" s="27" t="s">
        <v>24</v>
      </c>
      <c r="D97" s="34"/>
      <c r="E97" s="34"/>
      <c r="F97" s="25" t="str">
        <f>E15</f>
        <v>Statutární město Liberec</v>
      </c>
      <c r="G97" s="34"/>
      <c r="H97" s="34"/>
      <c r="I97" s="109" t="s">
        <v>31</v>
      </c>
      <c r="J97" s="30" t="str">
        <f>E21</f>
        <v xml:space="preserve"> </v>
      </c>
      <c r="K97" s="34"/>
      <c r="L97" s="107"/>
      <c r="S97" s="32"/>
      <c r="T97" s="32"/>
      <c r="U97" s="32"/>
      <c r="V97" s="32"/>
      <c r="W97" s="32"/>
      <c r="X97" s="32"/>
      <c r="Y97" s="32"/>
      <c r="Z97" s="32"/>
      <c r="AA97" s="32"/>
      <c r="AB97" s="32"/>
      <c r="AC97" s="32"/>
      <c r="AD97" s="32"/>
      <c r="AE97" s="32"/>
    </row>
    <row r="98" spans="1:65" s="2" customFormat="1" ht="15.2" customHeight="1">
      <c r="A98" s="32"/>
      <c r="B98" s="33"/>
      <c r="C98" s="27" t="s">
        <v>29</v>
      </c>
      <c r="D98" s="34"/>
      <c r="E98" s="34"/>
      <c r="F98" s="25" t="str">
        <f>IF(E18="","",E18)</f>
        <v>Vyplň údaj</v>
      </c>
      <c r="G98" s="34"/>
      <c r="H98" s="34"/>
      <c r="I98" s="109" t="s">
        <v>34</v>
      </c>
      <c r="J98" s="30" t="str">
        <f>E24</f>
        <v>M3 Stavby v.o.s.</v>
      </c>
      <c r="K98" s="34"/>
      <c r="L98" s="107"/>
      <c r="S98" s="32"/>
      <c r="T98" s="32"/>
      <c r="U98" s="32"/>
      <c r="V98" s="32"/>
      <c r="W98" s="32"/>
      <c r="X98" s="32"/>
      <c r="Y98" s="32"/>
      <c r="Z98" s="32"/>
      <c r="AA98" s="32"/>
      <c r="AB98" s="32"/>
      <c r="AC98" s="32"/>
      <c r="AD98" s="32"/>
      <c r="AE98" s="32"/>
    </row>
    <row r="99" spans="1:65" s="2" customFormat="1" ht="10.35" customHeight="1">
      <c r="A99" s="32"/>
      <c r="B99" s="33"/>
      <c r="C99" s="34"/>
      <c r="D99" s="34"/>
      <c r="E99" s="34"/>
      <c r="F99" s="34"/>
      <c r="G99" s="34"/>
      <c r="H99" s="34"/>
      <c r="I99" s="106"/>
      <c r="J99" s="34"/>
      <c r="K99" s="34"/>
      <c r="L99" s="107"/>
      <c r="S99" s="32"/>
      <c r="T99" s="32"/>
      <c r="U99" s="32"/>
      <c r="V99" s="32"/>
      <c r="W99" s="32"/>
      <c r="X99" s="32"/>
      <c r="Y99" s="32"/>
      <c r="Z99" s="32"/>
      <c r="AA99" s="32"/>
      <c r="AB99" s="32"/>
      <c r="AC99" s="32"/>
      <c r="AD99" s="32"/>
      <c r="AE99" s="32"/>
    </row>
    <row r="100" spans="1:65" s="11" customFormat="1" ht="29.25" customHeight="1">
      <c r="A100" s="157"/>
      <c r="B100" s="158"/>
      <c r="C100" s="159" t="s">
        <v>122</v>
      </c>
      <c r="D100" s="160" t="s">
        <v>58</v>
      </c>
      <c r="E100" s="160" t="s">
        <v>54</v>
      </c>
      <c r="F100" s="160" t="s">
        <v>55</v>
      </c>
      <c r="G100" s="160" t="s">
        <v>123</v>
      </c>
      <c r="H100" s="160" t="s">
        <v>124</v>
      </c>
      <c r="I100" s="161" t="s">
        <v>125</v>
      </c>
      <c r="J100" s="162" t="s">
        <v>97</v>
      </c>
      <c r="K100" s="163" t="s">
        <v>126</v>
      </c>
      <c r="L100" s="164"/>
      <c r="M100" s="66" t="s">
        <v>19</v>
      </c>
      <c r="N100" s="67" t="s">
        <v>43</v>
      </c>
      <c r="O100" s="67" t="s">
        <v>127</v>
      </c>
      <c r="P100" s="67" t="s">
        <v>128</v>
      </c>
      <c r="Q100" s="67" t="s">
        <v>129</v>
      </c>
      <c r="R100" s="67" t="s">
        <v>130</v>
      </c>
      <c r="S100" s="67" t="s">
        <v>131</v>
      </c>
      <c r="T100" s="68" t="s">
        <v>132</v>
      </c>
      <c r="U100" s="157"/>
      <c r="V100" s="157"/>
      <c r="W100" s="157"/>
      <c r="X100" s="157"/>
      <c r="Y100" s="157"/>
      <c r="Z100" s="157"/>
      <c r="AA100" s="157"/>
      <c r="AB100" s="157"/>
      <c r="AC100" s="157"/>
      <c r="AD100" s="157"/>
      <c r="AE100" s="157"/>
    </row>
    <row r="101" spans="1:65" s="2" customFormat="1" ht="22.9" customHeight="1">
      <c r="A101" s="32"/>
      <c r="B101" s="33"/>
      <c r="C101" s="73" t="s">
        <v>133</v>
      </c>
      <c r="D101" s="34"/>
      <c r="E101" s="34"/>
      <c r="F101" s="34"/>
      <c r="G101" s="34"/>
      <c r="H101" s="34"/>
      <c r="I101" s="106"/>
      <c r="J101" s="165">
        <f>BK101</f>
        <v>0</v>
      </c>
      <c r="K101" s="34"/>
      <c r="L101" s="37"/>
      <c r="M101" s="69"/>
      <c r="N101" s="166"/>
      <c r="O101" s="70"/>
      <c r="P101" s="167">
        <f>P102+P150</f>
        <v>0</v>
      </c>
      <c r="Q101" s="70"/>
      <c r="R101" s="167">
        <f>R102+R150</f>
        <v>6.0074688999999992</v>
      </c>
      <c r="S101" s="70"/>
      <c r="T101" s="168">
        <f>T102+T150</f>
        <v>7.3208499999999992</v>
      </c>
      <c r="U101" s="32"/>
      <c r="V101" s="32"/>
      <c r="W101" s="32"/>
      <c r="X101" s="32"/>
      <c r="Y101" s="32"/>
      <c r="Z101" s="32"/>
      <c r="AA101" s="32"/>
      <c r="AB101" s="32"/>
      <c r="AC101" s="32"/>
      <c r="AD101" s="32"/>
      <c r="AE101" s="32"/>
      <c r="AT101" s="15" t="s">
        <v>72</v>
      </c>
      <c r="AU101" s="15" t="s">
        <v>98</v>
      </c>
      <c r="BK101" s="169">
        <f>BK102+BK150</f>
        <v>0</v>
      </c>
    </row>
    <row r="102" spans="1:65" s="12" customFormat="1" ht="25.9" customHeight="1">
      <c r="B102" s="170"/>
      <c r="C102" s="171"/>
      <c r="D102" s="172" t="s">
        <v>72</v>
      </c>
      <c r="E102" s="173" t="s">
        <v>134</v>
      </c>
      <c r="F102" s="173" t="s">
        <v>135</v>
      </c>
      <c r="G102" s="171"/>
      <c r="H102" s="171"/>
      <c r="I102" s="174"/>
      <c r="J102" s="175">
        <f>BK102</f>
        <v>0</v>
      </c>
      <c r="K102" s="171"/>
      <c r="L102" s="176"/>
      <c r="M102" s="177"/>
      <c r="N102" s="178"/>
      <c r="O102" s="178"/>
      <c r="P102" s="179">
        <f>P103+P106+P118+P136+P145</f>
        <v>0</v>
      </c>
      <c r="Q102" s="178"/>
      <c r="R102" s="179">
        <f>R103+R106+R118+R136+R145</f>
        <v>4.9721938999999997</v>
      </c>
      <c r="S102" s="178"/>
      <c r="T102" s="180">
        <f>T103+T106+T118+T136+T145</f>
        <v>7.1199999999999992</v>
      </c>
      <c r="AR102" s="181" t="s">
        <v>81</v>
      </c>
      <c r="AT102" s="182" t="s">
        <v>72</v>
      </c>
      <c r="AU102" s="182" t="s">
        <v>73</v>
      </c>
      <c r="AY102" s="181" t="s">
        <v>136</v>
      </c>
      <c r="BK102" s="183">
        <f>BK103+BK106+BK118+BK136+BK145</f>
        <v>0</v>
      </c>
    </row>
    <row r="103" spans="1:65" s="12" customFormat="1" ht="22.9" customHeight="1">
      <c r="B103" s="170"/>
      <c r="C103" s="171"/>
      <c r="D103" s="172" t="s">
        <v>72</v>
      </c>
      <c r="E103" s="184" t="s">
        <v>137</v>
      </c>
      <c r="F103" s="184" t="s">
        <v>138</v>
      </c>
      <c r="G103" s="171"/>
      <c r="H103" s="171"/>
      <c r="I103" s="174"/>
      <c r="J103" s="185">
        <f>BK103</f>
        <v>0</v>
      </c>
      <c r="K103" s="171"/>
      <c r="L103" s="176"/>
      <c r="M103" s="177"/>
      <c r="N103" s="178"/>
      <c r="O103" s="178"/>
      <c r="P103" s="179">
        <f>SUM(P104:P105)</f>
        <v>0</v>
      </c>
      <c r="Q103" s="178"/>
      <c r="R103" s="179">
        <f>SUM(R104:R105)</f>
        <v>0.28776499999999999</v>
      </c>
      <c r="S103" s="178"/>
      <c r="T103" s="180">
        <f>SUM(T104:T105)</f>
        <v>0</v>
      </c>
      <c r="AR103" s="181" t="s">
        <v>81</v>
      </c>
      <c r="AT103" s="182" t="s">
        <v>72</v>
      </c>
      <c r="AU103" s="182" t="s">
        <v>81</v>
      </c>
      <c r="AY103" s="181" t="s">
        <v>136</v>
      </c>
      <c r="BK103" s="183">
        <f>SUM(BK104:BK105)</f>
        <v>0</v>
      </c>
    </row>
    <row r="104" spans="1:65" s="2" customFormat="1" ht="48" customHeight="1">
      <c r="A104" s="32"/>
      <c r="B104" s="33"/>
      <c r="C104" s="186" t="s">
        <v>81</v>
      </c>
      <c r="D104" s="186" t="s">
        <v>139</v>
      </c>
      <c r="E104" s="187" t="s">
        <v>140</v>
      </c>
      <c r="F104" s="188" t="s">
        <v>141</v>
      </c>
      <c r="G104" s="189" t="s">
        <v>142</v>
      </c>
      <c r="H104" s="190">
        <v>0.1</v>
      </c>
      <c r="I104" s="191"/>
      <c r="J104" s="192">
        <f>ROUND(I104*H104,2)</f>
        <v>0</v>
      </c>
      <c r="K104" s="193"/>
      <c r="L104" s="37"/>
      <c r="M104" s="194" t="s">
        <v>19</v>
      </c>
      <c r="N104" s="195" t="s">
        <v>45</v>
      </c>
      <c r="O104" s="62"/>
      <c r="P104" s="196">
        <f>O104*H104</f>
        <v>0</v>
      </c>
      <c r="Q104" s="196">
        <v>0.11085</v>
      </c>
      <c r="R104" s="196">
        <f>Q104*H104</f>
        <v>1.1085000000000001E-2</v>
      </c>
      <c r="S104" s="196">
        <v>0</v>
      </c>
      <c r="T104" s="197">
        <f>S104*H104</f>
        <v>0</v>
      </c>
      <c r="U104" s="32"/>
      <c r="V104" s="32"/>
      <c r="W104" s="32"/>
      <c r="X104" s="32"/>
      <c r="Y104" s="32"/>
      <c r="Z104" s="32"/>
      <c r="AA104" s="32"/>
      <c r="AB104" s="32"/>
      <c r="AC104" s="32"/>
      <c r="AD104" s="32"/>
      <c r="AE104" s="32"/>
      <c r="AR104" s="198" t="s">
        <v>143</v>
      </c>
      <c r="AT104" s="198" t="s">
        <v>139</v>
      </c>
      <c r="AU104" s="198" t="s">
        <v>144</v>
      </c>
      <c r="AY104" s="15" t="s">
        <v>136</v>
      </c>
      <c r="BE104" s="199">
        <f>IF(N104="základní",J104,0)</f>
        <v>0</v>
      </c>
      <c r="BF104" s="199">
        <f>IF(N104="snížená",J104,0)</f>
        <v>0</v>
      </c>
      <c r="BG104" s="199">
        <f>IF(N104="zákl. přenesená",J104,0)</f>
        <v>0</v>
      </c>
      <c r="BH104" s="199">
        <f>IF(N104="sníž. přenesená",J104,0)</f>
        <v>0</v>
      </c>
      <c r="BI104" s="199">
        <f>IF(N104="nulová",J104,0)</f>
        <v>0</v>
      </c>
      <c r="BJ104" s="15" t="s">
        <v>144</v>
      </c>
      <c r="BK104" s="199">
        <f>ROUND(I104*H104,2)</f>
        <v>0</v>
      </c>
      <c r="BL104" s="15" t="s">
        <v>143</v>
      </c>
      <c r="BM104" s="198" t="s">
        <v>1167</v>
      </c>
    </row>
    <row r="105" spans="1:65" s="2" customFormat="1" ht="36" customHeight="1">
      <c r="A105" s="32"/>
      <c r="B105" s="33"/>
      <c r="C105" s="186" t="s">
        <v>144</v>
      </c>
      <c r="D105" s="186" t="s">
        <v>139</v>
      </c>
      <c r="E105" s="187" t="s">
        <v>146</v>
      </c>
      <c r="F105" s="188" t="s">
        <v>147</v>
      </c>
      <c r="G105" s="189" t="s">
        <v>142</v>
      </c>
      <c r="H105" s="190">
        <v>4</v>
      </c>
      <c r="I105" s="191"/>
      <c r="J105" s="192">
        <f>ROUND(I105*H105,2)</f>
        <v>0</v>
      </c>
      <c r="K105" s="193"/>
      <c r="L105" s="37"/>
      <c r="M105" s="194" t="s">
        <v>19</v>
      </c>
      <c r="N105" s="195" t="s">
        <v>45</v>
      </c>
      <c r="O105" s="62"/>
      <c r="P105" s="196">
        <f>O105*H105</f>
        <v>0</v>
      </c>
      <c r="Q105" s="196">
        <v>6.9169999999999995E-2</v>
      </c>
      <c r="R105" s="196">
        <f>Q105*H105</f>
        <v>0.27667999999999998</v>
      </c>
      <c r="S105" s="196">
        <v>0</v>
      </c>
      <c r="T105" s="197">
        <f>S105*H105</f>
        <v>0</v>
      </c>
      <c r="U105" s="32"/>
      <c r="V105" s="32"/>
      <c r="W105" s="32"/>
      <c r="X105" s="32"/>
      <c r="Y105" s="32"/>
      <c r="Z105" s="32"/>
      <c r="AA105" s="32"/>
      <c r="AB105" s="32"/>
      <c r="AC105" s="32"/>
      <c r="AD105" s="32"/>
      <c r="AE105" s="32"/>
      <c r="AR105" s="198" t="s">
        <v>143</v>
      </c>
      <c r="AT105" s="198" t="s">
        <v>139</v>
      </c>
      <c r="AU105" s="198" t="s">
        <v>144</v>
      </c>
      <c r="AY105" s="15" t="s">
        <v>136</v>
      </c>
      <c r="BE105" s="199">
        <f>IF(N105="základní",J105,0)</f>
        <v>0</v>
      </c>
      <c r="BF105" s="199">
        <f>IF(N105="snížená",J105,0)</f>
        <v>0</v>
      </c>
      <c r="BG105" s="199">
        <f>IF(N105="zákl. přenesená",J105,0)</f>
        <v>0</v>
      </c>
      <c r="BH105" s="199">
        <f>IF(N105="sníž. přenesená",J105,0)</f>
        <v>0</v>
      </c>
      <c r="BI105" s="199">
        <f>IF(N105="nulová",J105,0)</f>
        <v>0</v>
      </c>
      <c r="BJ105" s="15" t="s">
        <v>144</v>
      </c>
      <c r="BK105" s="199">
        <f>ROUND(I105*H105,2)</f>
        <v>0</v>
      </c>
      <c r="BL105" s="15" t="s">
        <v>143</v>
      </c>
      <c r="BM105" s="198" t="s">
        <v>1168</v>
      </c>
    </row>
    <row r="106" spans="1:65" s="12" customFormat="1" ht="22.9" customHeight="1">
      <c r="B106" s="170"/>
      <c r="C106" s="171"/>
      <c r="D106" s="172" t="s">
        <v>72</v>
      </c>
      <c r="E106" s="184" t="s">
        <v>149</v>
      </c>
      <c r="F106" s="184" t="s">
        <v>150</v>
      </c>
      <c r="G106" s="171"/>
      <c r="H106" s="171"/>
      <c r="I106" s="174"/>
      <c r="J106" s="185">
        <f>BK106</f>
        <v>0</v>
      </c>
      <c r="K106" s="171"/>
      <c r="L106" s="176"/>
      <c r="M106" s="177"/>
      <c r="N106" s="178"/>
      <c r="O106" s="178"/>
      <c r="P106" s="179">
        <f>SUM(P107:P117)</f>
        <v>0</v>
      </c>
      <c r="Q106" s="178"/>
      <c r="R106" s="179">
        <f>SUM(R107:R117)</f>
        <v>4.6823888999999994</v>
      </c>
      <c r="S106" s="178"/>
      <c r="T106" s="180">
        <f>SUM(T107:T117)</f>
        <v>0</v>
      </c>
      <c r="AR106" s="181" t="s">
        <v>81</v>
      </c>
      <c r="AT106" s="182" t="s">
        <v>72</v>
      </c>
      <c r="AU106" s="182" t="s">
        <v>81</v>
      </c>
      <c r="AY106" s="181" t="s">
        <v>136</v>
      </c>
      <c r="BK106" s="183">
        <f>SUM(BK107:BK117)</f>
        <v>0</v>
      </c>
    </row>
    <row r="107" spans="1:65" s="2" customFormat="1" ht="36" customHeight="1">
      <c r="A107" s="32"/>
      <c r="B107" s="33"/>
      <c r="C107" s="186" t="s">
        <v>137</v>
      </c>
      <c r="D107" s="186" t="s">
        <v>139</v>
      </c>
      <c r="E107" s="187" t="s">
        <v>151</v>
      </c>
      <c r="F107" s="188" t="s">
        <v>152</v>
      </c>
      <c r="G107" s="189" t="s">
        <v>142</v>
      </c>
      <c r="H107" s="190">
        <v>31</v>
      </c>
      <c r="I107" s="191"/>
      <c r="J107" s="192">
        <f>ROUND(I107*H107,2)</f>
        <v>0</v>
      </c>
      <c r="K107" s="193"/>
      <c r="L107" s="37"/>
      <c r="M107" s="194" t="s">
        <v>19</v>
      </c>
      <c r="N107" s="195" t="s">
        <v>45</v>
      </c>
      <c r="O107" s="62"/>
      <c r="P107" s="196">
        <f>O107*H107</f>
        <v>0</v>
      </c>
      <c r="Q107" s="196">
        <v>1.575E-2</v>
      </c>
      <c r="R107" s="196">
        <f>Q107*H107</f>
        <v>0.48825000000000002</v>
      </c>
      <c r="S107" s="196">
        <v>0</v>
      </c>
      <c r="T107" s="197">
        <f>S107*H107</f>
        <v>0</v>
      </c>
      <c r="U107" s="32"/>
      <c r="V107" s="32"/>
      <c r="W107" s="32"/>
      <c r="X107" s="32"/>
      <c r="Y107" s="32"/>
      <c r="Z107" s="32"/>
      <c r="AA107" s="32"/>
      <c r="AB107" s="32"/>
      <c r="AC107" s="32"/>
      <c r="AD107" s="32"/>
      <c r="AE107" s="32"/>
      <c r="AR107" s="198" t="s">
        <v>143</v>
      </c>
      <c r="AT107" s="198" t="s">
        <v>139</v>
      </c>
      <c r="AU107" s="198" t="s">
        <v>144</v>
      </c>
      <c r="AY107" s="15" t="s">
        <v>136</v>
      </c>
      <c r="BE107" s="199">
        <f>IF(N107="základní",J107,0)</f>
        <v>0</v>
      </c>
      <c r="BF107" s="199">
        <f>IF(N107="snížená",J107,0)</f>
        <v>0</v>
      </c>
      <c r="BG107" s="199">
        <f>IF(N107="zákl. přenesená",J107,0)</f>
        <v>0</v>
      </c>
      <c r="BH107" s="199">
        <f>IF(N107="sníž. přenesená",J107,0)</f>
        <v>0</v>
      </c>
      <c r="BI107" s="199">
        <f>IF(N107="nulová",J107,0)</f>
        <v>0</v>
      </c>
      <c r="BJ107" s="15" t="s">
        <v>144</v>
      </c>
      <c r="BK107" s="199">
        <f>ROUND(I107*H107,2)</f>
        <v>0</v>
      </c>
      <c r="BL107" s="15" t="s">
        <v>143</v>
      </c>
      <c r="BM107" s="198" t="s">
        <v>1169</v>
      </c>
    </row>
    <row r="108" spans="1:65" s="2" customFormat="1" ht="78">
      <c r="A108" s="32"/>
      <c r="B108" s="33"/>
      <c r="C108" s="34"/>
      <c r="D108" s="200" t="s">
        <v>154</v>
      </c>
      <c r="E108" s="34"/>
      <c r="F108" s="201" t="s">
        <v>155</v>
      </c>
      <c r="G108" s="34"/>
      <c r="H108" s="34"/>
      <c r="I108" s="106"/>
      <c r="J108" s="34"/>
      <c r="K108" s="34"/>
      <c r="L108" s="37"/>
      <c r="M108" s="202"/>
      <c r="N108" s="203"/>
      <c r="O108" s="62"/>
      <c r="P108" s="62"/>
      <c r="Q108" s="62"/>
      <c r="R108" s="62"/>
      <c r="S108" s="62"/>
      <c r="T108" s="63"/>
      <c r="U108" s="32"/>
      <c r="V108" s="32"/>
      <c r="W108" s="32"/>
      <c r="X108" s="32"/>
      <c r="Y108" s="32"/>
      <c r="Z108" s="32"/>
      <c r="AA108" s="32"/>
      <c r="AB108" s="32"/>
      <c r="AC108" s="32"/>
      <c r="AD108" s="32"/>
      <c r="AE108" s="32"/>
      <c r="AT108" s="15" t="s">
        <v>154</v>
      </c>
      <c r="AU108" s="15" t="s">
        <v>144</v>
      </c>
    </row>
    <row r="109" spans="1:65" s="2" customFormat="1" ht="48" customHeight="1">
      <c r="A109" s="32"/>
      <c r="B109" s="33"/>
      <c r="C109" s="186" t="s">
        <v>143</v>
      </c>
      <c r="D109" s="186" t="s">
        <v>139</v>
      </c>
      <c r="E109" s="187" t="s">
        <v>156</v>
      </c>
      <c r="F109" s="188" t="s">
        <v>157</v>
      </c>
      <c r="G109" s="189" t="s">
        <v>142</v>
      </c>
      <c r="H109" s="190">
        <v>6</v>
      </c>
      <c r="I109" s="191"/>
      <c r="J109" s="192">
        <f>ROUND(I109*H109,2)</f>
        <v>0</v>
      </c>
      <c r="K109" s="193"/>
      <c r="L109" s="37"/>
      <c r="M109" s="194" t="s">
        <v>19</v>
      </c>
      <c r="N109" s="195" t="s">
        <v>45</v>
      </c>
      <c r="O109" s="62"/>
      <c r="P109" s="196">
        <f>O109*H109</f>
        <v>0</v>
      </c>
      <c r="Q109" s="196">
        <v>1.8380000000000001E-2</v>
      </c>
      <c r="R109" s="196">
        <f>Q109*H109</f>
        <v>0.11028</v>
      </c>
      <c r="S109" s="196">
        <v>0</v>
      </c>
      <c r="T109" s="197">
        <f>S109*H109</f>
        <v>0</v>
      </c>
      <c r="U109" s="32"/>
      <c r="V109" s="32"/>
      <c r="W109" s="32"/>
      <c r="X109" s="32"/>
      <c r="Y109" s="32"/>
      <c r="Z109" s="32"/>
      <c r="AA109" s="32"/>
      <c r="AB109" s="32"/>
      <c r="AC109" s="32"/>
      <c r="AD109" s="32"/>
      <c r="AE109" s="32"/>
      <c r="AR109" s="198" t="s">
        <v>143</v>
      </c>
      <c r="AT109" s="198" t="s">
        <v>139</v>
      </c>
      <c r="AU109" s="198" t="s">
        <v>144</v>
      </c>
      <c r="AY109" s="15" t="s">
        <v>136</v>
      </c>
      <c r="BE109" s="199">
        <f>IF(N109="základní",J109,0)</f>
        <v>0</v>
      </c>
      <c r="BF109" s="199">
        <f>IF(N109="snížená",J109,0)</f>
        <v>0</v>
      </c>
      <c r="BG109" s="199">
        <f>IF(N109="zákl. přenesená",J109,0)</f>
        <v>0</v>
      </c>
      <c r="BH109" s="199">
        <f>IF(N109="sníž. přenesená",J109,0)</f>
        <v>0</v>
      </c>
      <c r="BI109" s="199">
        <f>IF(N109="nulová",J109,0)</f>
        <v>0</v>
      </c>
      <c r="BJ109" s="15" t="s">
        <v>144</v>
      </c>
      <c r="BK109" s="199">
        <f>ROUND(I109*H109,2)</f>
        <v>0</v>
      </c>
      <c r="BL109" s="15" t="s">
        <v>143</v>
      </c>
      <c r="BM109" s="198" t="s">
        <v>1170</v>
      </c>
    </row>
    <row r="110" spans="1:65" s="2" customFormat="1" ht="78">
      <c r="A110" s="32"/>
      <c r="B110" s="33"/>
      <c r="C110" s="34"/>
      <c r="D110" s="200" t="s">
        <v>154</v>
      </c>
      <c r="E110" s="34"/>
      <c r="F110" s="201" t="s">
        <v>155</v>
      </c>
      <c r="G110" s="34"/>
      <c r="H110" s="34"/>
      <c r="I110" s="106"/>
      <c r="J110" s="34"/>
      <c r="K110" s="34"/>
      <c r="L110" s="37"/>
      <c r="M110" s="202"/>
      <c r="N110" s="203"/>
      <c r="O110" s="62"/>
      <c r="P110" s="62"/>
      <c r="Q110" s="62"/>
      <c r="R110" s="62"/>
      <c r="S110" s="62"/>
      <c r="T110" s="63"/>
      <c r="U110" s="32"/>
      <c r="V110" s="32"/>
      <c r="W110" s="32"/>
      <c r="X110" s="32"/>
      <c r="Y110" s="32"/>
      <c r="Z110" s="32"/>
      <c r="AA110" s="32"/>
      <c r="AB110" s="32"/>
      <c r="AC110" s="32"/>
      <c r="AD110" s="32"/>
      <c r="AE110" s="32"/>
      <c r="AT110" s="15" t="s">
        <v>154</v>
      </c>
      <c r="AU110" s="15" t="s">
        <v>144</v>
      </c>
    </row>
    <row r="111" spans="1:65" s="2" customFormat="1" ht="36" customHeight="1">
      <c r="A111" s="32"/>
      <c r="B111" s="33"/>
      <c r="C111" s="186" t="s">
        <v>159</v>
      </c>
      <c r="D111" s="186" t="s">
        <v>139</v>
      </c>
      <c r="E111" s="187" t="s">
        <v>160</v>
      </c>
      <c r="F111" s="188" t="s">
        <v>161</v>
      </c>
      <c r="G111" s="189" t="s">
        <v>162</v>
      </c>
      <c r="H111" s="190">
        <v>5</v>
      </c>
      <c r="I111" s="191"/>
      <c r="J111" s="192">
        <f>ROUND(I111*H111,2)</f>
        <v>0</v>
      </c>
      <c r="K111" s="193"/>
      <c r="L111" s="37"/>
      <c r="M111" s="194" t="s">
        <v>19</v>
      </c>
      <c r="N111" s="195" t="s">
        <v>45</v>
      </c>
      <c r="O111" s="62"/>
      <c r="P111" s="196">
        <f>O111*H111</f>
        <v>0</v>
      </c>
      <c r="Q111" s="196">
        <v>4.1500000000000002E-2</v>
      </c>
      <c r="R111" s="196">
        <f>Q111*H111</f>
        <v>0.20750000000000002</v>
      </c>
      <c r="S111" s="196">
        <v>0</v>
      </c>
      <c r="T111" s="197">
        <f>S111*H111</f>
        <v>0</v>
      </c>
      <c r="U111" s="32"/>
      <c r="V111" s="32"/>
      <c r="W111" s="32"/>
      <c r="X111" s="32"/>
      <c r="Y111" s="32"/>
      <c r="Z111" s="32"/>
      <c r="AA111" s="32"/>
      <c r="AB111" s="32"/>
      <c r="AC111" s="32"/>
      <c r="AD111" s="32"/>
      <c r="AE111" s="32"/>
      <c r="AR111" s="198" t="s">
        <v>143</v>
      </c>
      <c r="AT111" s="198" t="s">
        <v>139</v>
      </c>
      <c r="AU111" s="198" t="s">
        <v>144</v>
      </c>
      <c r="AY111" s="15" t="s">
        <v>136</v>
      </c>
      <c r="BE111" s="199">
        <f>IF(N111="základní",J111,0)</f>
        <v>0</v>
      </c>
      <c r="BF111" s="199">
        <f>IF(N111="snížená",J111,0)</f>
        <v>0</v>
      </c>
      <c r="BG111" s="199">
        <f>IF(N111="zákl. přenesená",J111,0)</f>
        <v>0</v>
      </c>
      <c r="BH111" s="199">
        <f>IF(N111="sníž. přenesená",J111,0)</f>
        <v>0</v>
      </c>
      <c r="BI111" s="199">
        <f>IF(N111="nulová",J111,0)</f>
        <v>0</v>
      </c>
      <c r="BJ111" s="15" t="s">
        <v>144</v>
      </c>
      <c r="BK111" s="199">
        <f>ROUND(I111*H111,2)</f>
        <v>0</v>
      </c>
      <c r="BL111" s="15" t="s">
        <v>143</v>
      </c>
      <c r="BM111" s="198" t="s">
        <v>1171</v>
      </c>
    </row>
    <row r="112" spans="1:65" s="2" customFormat="1" ht="24" customHeight="1">
      <c r="A112" s="32"/>
      <c r="B112" s="33"/>
      <c r="C112" s="186" t="s">
        <v>149</v>
      </c>
      <c r="D112" s="186" t="s">
        <v>139</v>
      </c>
      <c r="E112" s="187" t="s">
        <v>164</v>
      </c>
      <c r="F112" s="188" t="s">
        <v>165</v>
      </c>
      <c r="G112" s="189" t="s">
        <v>166</v>
      </c>
      <c r="H112" s="190">
        <v>1.41</v>
      </c>
      <c r="I112" s="191"/>
      <c r="J112" s="192">
        <f>ROUND(I112*H112,2)</f>
        <v>0</v>
      </c>
      <c r="K112" s="193"/>
      <c r="L112" s="37"/>
      <c r="M112" s="194" t="s">
        <v>19</v>
      </c>
      <c r="N112" s="195" t="s">
        <v>45</v>
      </c>
      <c r="O112" s="62"/>
      <c r="P112" s="196">
        <f>O112*H112</f>
        <v>0</v>
      </c>
      <c r="Q112" s="196">
        <v>2.45329</v>
      </c>
      <c r="R112" s="196">
        <f>Q112*H112</f>
        <v>3.4591388999999997</v>
      </c>
      <c r="S112" s="196">
        <v>0</v>
      </c>
      <c r="T112" s="197">
        <f>S112*H112</f>
        <v>0</v>
      </c>
      <c r="U112" s="32"/>
      <c r="V112" s="32"/>
      <c r="W112" s="32"/>
      <c r="X112" s="32"/>
      <c r="Y112" s="32"/>
      <c r="Z112" s="32"/>
      <c r="AA112" s="32"/>
      <c r="AB112" s="32"/>
      <c r="AC112" s="32"/>
      <c r="AD112" s="32"/>
      <c r="AE112" s="32"/>
      <c r="AR112" s="198" t="s">
        <v>143</v>
      </c>
      <c r="AT112" s="198" t="s">
        <v>139</v>
      </c>
      <c r="AU112" s="198" t="s">
        <v>144</v>
      </c>
      <c r="AY112" s="15" t="s">
        <v>136</v>
      </c>
      <c r="BE112" s="199">
        <f>IF(N112="základní",J112,0)</f>
        <v>0</v>
      </c>
      <c r="BF112" s="199">
        <f>IF(N112="snížená",J112,0)</f>
        <v>0</v>
      </c>
      <c r="BG112" s="199">
        <f>IF(N112="zákl. přenesená",J112,0)</f>
        <v>0</v>
      </c>
      <c r="BH112" s="199">
        <f>IF(N112="sníž. přenesená",J112,0)</f>
        <v>0</v>
      </c>
      <c r="BI112" s="199">
        <f>IF(N112="nulová",J112,0)</f>
        <v>0</v>
      </c>
      <c r="BJ112" s="15" t="s">
        <v>144</v>
      </c>
      <c r="BK112" s="199">
        <f>ROUND(I112*H112,2)</f>
        <v>0</v>
      </c>
      <c r="BL112" s="15" t="s">
        <v>143</v>
      </c>
      <c r="BM112" s="198" t="s">
        <v>1172</v>
      </c>
    </row>
    <row r="113" spans="1:65" s="2" customFormat="1" ht="224.25">
      <c r="A113" s="32"/>
      <c r="B113" s="33"/>
      <c r="C113" s="34"/>
      <c r="D113" s="200" t="s">
        <v>154</v>
      </c>
      <c r="E113" s="34"/>
      <c r="F113" s="201" t="s">
        <v>168</v>
      </c>
      <c r="G113" s="34"/>
      <c r="H113" s="34"/>
      <c r="I113" s="106"/>
      <c r="J113" s="34"/>
      <c r="K113" s="34"/>
      <c r="L113" s="37"/>
      <c r="M113" s="202"/>
      <c r="N113" s="203"/>
      <c r="O113" s="62"/>
      <c r="P113" s="62"/>
      <c r="Q113" s="62"/>
      <c r="R113" s="62"/>
      <c r="S113" s="62"/>
      <c r="T113" s="63"/>
      <c r="U113" s="32"/>
      <c r="V113" s="32"/>
      <c r="W113" s="32"/>
      <c r="X113" s="32"/>
      <c r="Y113" s="32"/>
      <c r="Z113" s="32"/>
      <c r="AA113" s="32"/>
      <c r="AB113" s="32"/>
      <c r="AC113" s="32"/>
      <c r="AD113" s="32"/>
      <c r="AE113" s="32"/>
      <c r="AT113" s="15" t="s">
        <v>154</v>
      </c>
      <c r="AU113" s="15" t="s">
        <v>144</v>
      </c>
    </row>
    <row r="114" spans="1:65" s="2" customFormat="1" ht="60" customHeight="1">
      <c r="A114" s="32"/>
      <c r="B114" s="33"/>
      <c r="C114" s="186" t="s">
        <v>169</v>
      </c>
      <c r="D114" s="186" t="s">
        <v>139</v>
      </c>
      <c r="E114" s="187" t="s">
        <v>170</v>
      </c>
      <c r="F114" s="188" t="s">
        <v>171</v>
      </c>
      <c r="G114" s="189" t="s">
        <v>142</v>
      </c>
      <c r="H114" s="190">
        <v>8</v>
      </c>
      <c r="I114" s="191"/>
      <c r="J114" s="192">
        <f>ROUND(I114*H114,2)</f>
        <v>0</v>
      </c>
      <c r="K114" s="193"/>
      <c r="L114" s="37"/>
      <c r="M114" s="194" t="s">
        <v>19</v>
      </c>
      <c r="N114" s="195" t="s">
        <v>45</v>
      </c>
      <c r="O114" s="62"/>
      <c r="P114" s="196">
        <f>O114*H114</f>
        <v>0</v>
      </c>
      <c r="Q114" s="196">
        <v>4.8680000000000001E-2</v>
      </c>
      <c r="R114" s="196">
        <f>Q114*H114</f>
        <v>0.38944000000000001</v>
      </c>
      <c r="S114" s="196">
        <v>0</v>
      </c>
      <c r="T114" s="197">
        <f>S114*H114</f>
        <v>0</v>
      </c>
      <c r="U114" s="32"/>
      <c r="V114" s="32"/>
      <c r="W114" s="32"/>
      <c r="X114" s="32"/>
      <c r="Y114" s="32"/>
      <c r="Z114" s="32"/>
      <c r="AA114" s="32"/>
      <c r="AB114" s="32"/>
      <c r="AC114" s="32"/>
      <c r="AD114" s="32"/>
      <c r="AE114" s="32"/>
      <c r="AR114" s="198" t="s">
        <v>143</v>
      </c>
      <c r="AT114" s="198" t="s">
        <v>139</v>
      </c>
      <c r="AU114" s="198" t="s">
        <v>144</v>
      </c>
      <c r="AY114" s="15" t="s">
        <v>136</v>
      </c>
      <c r="BE114" s="199">
        <f>IF(N114="základní",J114,0)</f>
        <v>0</v>
      </c>
      <c r="BF114" s="199">
        <f>IF(N114="snížená",J114,0)</f>
        <v>0</v>
      </c>
      <c r="BG114" s="199">
        <f>IF(N114="zákl. přenesená",J114,0)</f>
        <v>0</v>
      </c>
      <c r="BH114" s="199">
        <f>IF(N114="sníž. přenesená",J114,0)</f>
        <v>0</v>
      </c>
      <c r="BI114" s="199">
        <f>IF(N114="nulová",J114,0)</f>
        <v>0</v>
      </c>
      <c r="BJ114" s="15" t="s">
        <v>144</v>
      </c>
      <c r="BK114" s="199">
        <f>ROUND(I114*H114,2)</f>
        <v>0</v>
      </c>
      <c r="BL114" s="15" t="s">
        <v>143</v>
      </c>
      <c r="BM114" s="198" t="s">
        <v>1173</v>
      </c>
    </row>
    <row r="115" spans="1:65" s="2" customFormat="1" ht="36" customHeight="1">
      <c r="A115" s="32"/>
      <c r="B115" s="33"/>
      <c r="C115" s="186" t="s">
        <v>173</v>
      </c>
      <c r="D115" s="186" t="s">
        <v>139</v>
      </c>
      <c r="E115" s="187" t="s">
        <v>174</v>
      </c>
      <c r="F115" s="188" t="s">
        <v>175</v>
      </c>
      <c r="G115" s="189" t="s">
        <v>162</v>
      </c>
      <c r="H115" s="190">
        <v>1</v>
      </c>
      <c r="I115" s="191"/>
      <c r="J115" s="192">
        <f>ROUND(I115*H115,2)</f>
        <v>0</v>
      </c>
      <c r="K115" s="193"/>
      <c r="L115" s="37"/>
      <c r="M115" s="194" t="s">
        <v>19</v>
      </c>
      <c r="N115" s="195" t="s">
        <v>45</v>
      </c>
      <c r="O115" s="62"/>
      <c r="P115" s="196">
        <f>O115*H115</f>
        <v>0</v>
      </c>
      <c r="Q115" s="196">
        <v>1.6979999999999999E-2</v>
      </c>
      <c r="R115" s="196">
        <f>Q115*H115</f>
        <v>1.6979999999999999E-2</v>
      </c>
      <c r="S115" s="196">
        <v>0</v>
      </c>
      <c r="T115" s="197">
        <f>S115*H115</f>
        <v>0</v>
      </c>
      <c r="U115" s="32"/>
      <c r="V115" s="32"/>
      <c r="W115" s="32"/>
      <c r="X115" s="32"/>
      <c r="Y115" s="32"/>
      <c r="Z115" s="32"/>
      <c r="AA115" s="32"/>
      <c r="AB115" s="32"/>
      <c r="AC115" s="32"/>
      <c r="AD115" s="32"/>
      <c r="AE115" s="32"/>
      <c r="AR115" s="198" t="s">
        <v>143</v>
      </c>
      <c r="AT115" s="198" t="s">
        <v>139</v>
      </c>
      <c r="AU115" s="198" t="s">
        <v>144</v>
      </c>
      <c r="AY115" s="15" t="s">
        <v>136</v>
      </c>
      <c r="BE115" s="199">
        <f>IF(N115="základní",J115,0)</f>
        <v>0</v>
      </c>
      <c r="BF115" s="199">
        <f>IF(N115="snížená",J115,0)</f>
        <v>0</v>
      </c>
      <c r="BG115" s="199">
        <f>IF(N115="zákl. přenesená",J115,0)</f>
        <v>0</v>
      </c>
      <c r="BH115" s="199">
        <f>IF(N115="sníž. přenesená",J115,0)</f>
        <v>0</v>
      </c>
      <c r="BI115" s="199">
        <f>IF(N115="nulová",J115,0)</f>
        <v>0</v>
      </c>
      <c r="BJ115" s="15" t="s">
        <v>144</v>
      </c>
      <c r="BK115" s="199">
        <f>ROUND(I115*H115,2)</f>
        <v>0</v>
      </c>
      <c r="BL115" s="15" t="s">
        <v>143</v>
      </c>
      <c r="BM115" s="198" t="s">
        <v>1174</v>
      </c>
    </row>
    <row r="116" spans="1:65" s="2" customFormat="1" ht="195">
      <c r="A116" s="32"/>
      <c r="B116" s="33"/>
      <c r="C116" s="34"/>
      <c r="D116" s="200" t="s">
        <v>154</v>
      </c>
      <c r="E116" s="34"/>
      <c r="F116" s="201" t="s">
        <v>177</v>
      </c>
      <c r="G116" s="34"/>
      <c r="H116" s="34"/>
      <c r="I116" s="106"/>
      <c r="J116" s="34"/>
      <c r="K116" s="34"/>
      <c r="L116" s="37"/>
      <c r="M116" s="202"/>
      <c r="N116" s="203"/>
      <c r="O116" s="62"/>
      <c r="P116" s="62"/>
      <c r="Q116" s="62"/>
      <c r="R116" s="62"/>
      <c r="S116" s="62"/>
      <c r="T116" s="63"/>
      <c r="U116" s="32"/>
      <c r="V116" s="32"/>
      <c r="W116" s="32"/>
      <c r="X116" s="32"/>
      <c r="Y116" s="32"/>
      <c r="Z116" s="32"/>
      <c r="AA116" s="32"/>
      <c r="AB116" s="32"/>
      <c r="AC116" s="32"/>
      <c r="AD116" s="32"/>
      <c r="AE116" s="32"/>
      <c r="AT116" s="15" t="s">
        <v>154</v>
      </c>
      <c r="AU116" s="15" t="s">
        <v>144</v>
      </c>
    </row>
    <row r="117" spans="1:65" s="2" customFormat="1" ht="24" customHeight="1">
      <c r="A117" s="32"/>
      <c r="B117" s="33"/>
      <c r="C117" s="204" t="s">
        <v>178</v>
      </c>
      <c r="D117" s="204" t="s">
        <v>179</v>
      </c>
      <c r="E117" s="205" t="s">
        <v>180</v>
      </c>
      <c r="F117" s="206" t="s">
        <v>181</v>
      </c>
      <c r="G117" s="207" t="s">
        <v>162</v>
      </c>
      <c r="H117" s="208">
        <v>1</v>
      </c>
      <c r="I117" s="209"/>
      <c r="J117" s="210">
        <f>ROUND(I117*H117,2)</f>
        <v>0</v>
      </c>
      <c r="K117" s="211"/>
      <c r="L117" s="212"/>
      <c r="M117" s="213" t="s">
        <v>19</v>
      </c>
      <c r="N117" s="214" t="s">
        <v>45</v>
      </c>
      <c r="O117" s="62"/>
      <c r="P117" s="196">
        <f>O117*H117</f>
        <v>0</v>
      </c>
      <c r="Q117" s="196">
        <v>1.0800000000000001E-2</v>
      </c>
      <c r="R117" s="196">
        <f>Q117*H117</f>
        <v>1.0800000000000001E-2</v>
      </c>
      <c r="S117" s="196">
        <v>0</v>
      </c>
      <c r="T117" s="197">
        <f>S117*H117</f>
        <v>0</v>
      </c>
      <c r="U117" s="32"/>
      <c r="V117" s="32"/>
      <c r="W117" s="32"/>
      <c r="X117" s="32"/>
      <c r="Y117" s="32"/>
      <c r="Z117" s="32"/>
      <c r="AA117" s="32"/>
      <c r="AB117" s="32"/>
      <c r="AC117" s="32"/>
      <c r="AD117" s="32"/>
      <c r="AE117" s="32"/>
      <c r="AR117" s="198" t="s">
        <v>173</v>
      </c>
      <c r="AT117" s="198" t="s">
        <v>179</v>
      </c>
      <c r="AU117" s="198" t="s">
        <v>144</v>
      </c>
      <c r="AY117" s="15" t="s">
        <v>136</v>
      </c>
      <c r="BE117" s="199">
        <f>IF(N117="základní",J117,0)</f>
        <v>0</v>
      </c>
      <c r="BF117" s="199">
        <f>IF(N117="snížená",J117,0)</f>
        <v>0</v>
      </c>
      <c r="BG117" s="199">
        <f>IF(N117="zákl. přenesená",J117,0)</f>
        <v>0</v>
      </c>
      <c r="BH117" s="199">
        <f>IF(N117="sníž. přenesená",J117,0)</f>
        <v>0</v>
      </c>
      <c r="BI117" s="199">
        <f>IF(N117="nulová",J117,0)</f>
        <v>0</v>
      </c>
      <c r="BJ117" s="15" t="s">
        <v>144</v>
      </c>
      <c r="BK117" s="199">
        <f>ROUND(I117*H117,2)</f>
        <v>0</v>
      </c>
      <c r="BL117" s="15" t="s">
        <v>143</v>
      </c>
      <c r="BM117" s="198" t="s">
        <v>1175</v>
      </c>
    </row>
    <row r="118" spans="1:65" s="12" customFormat="1" ht="22.9" customHeight="1">
      <c r="B118" s="170"/>
      <c r="C118" s="171"/>
      <c r="D118" s="172" t="s">
        <v>72</v>
      </c>
      <c r="E118" s="184" t="s">
        <v>178</v>
      </c>
      <c r="F118" s="184" t="s">
        <v>183</v>
      </c>
      <c r="G118" s="171"/>
      <c r="H118" s="171"/>
      <c r="I118" s="174"/>
      <c r="J118" s="185">
        <f>BK118</f>
        <v>0</v>
      </c>
      <c r="K118" s="171"/>
      <c r="L118" s="176"/>
      <c r="M118" s="177"/>
      <c r="N118" s="178"/>
      <c r="O118" s="178"/>
      <c r="P118" s="179">
        <f>SUM(P119:P135)</f>
        <v>0</v>
      </c>
      <c r="Q118" s="178"/>
      <c r="R118" s="179">
        <f>SUM(R119:R135)</f>
        <v>2.0399999999999997E-3</v>
      </c>
      <c r="S118" s="178"/>
      <c r="T118" s="180">
        <f>SUM(T119:T135)</f>
        <v>7.1199999999999992</v>
      </c>
      <c r="AR118" s="181" t="s">
        <v>81</v>
      </c>
      <c r="AT118" s="182" t="s">
        <v>72</v>
      </c>
      <c r="AU118" s="182" t="s">
        <v>81</v>
      </c>
      <c r="AY118" s="181" t="s">
        <v>136</v>
      </c>
      <c r="BK118" s="183">
        <f>SUM(BK119:BK135)</f>
        <v>0</v>
      </c>
    </row>
    <row r="119" spans="1:65" s="2" customFormat="1" ht="36" customHeight="1">
      <c r="A119" s="32"/>
      <c r="B119" s="33"/>
      <c r="C119" s="186" t="s">
        <v>184</v>
      </c>
      <c r="D119" s="186" t="s">
        <v>139</v>
      </c>
      <c r="E119" s="187" t="s">
        <v>185</v>
      </c>
      <c r="F119" s="188" t="s">
        <v>186</v>
      </c>
      <c r="G119" s="189" t="s">
        <v>142</v>
      </c>
      <c r="H119" s="190">
        <v>12</v>
      </c>
      <c r="I119" s="191"/>
      <c r="J119" s="192">
        <f>ROUND(I119*H119,2)</f>
        <v>0</v>
      </c>
      <c r="K119" s="193"/>
      <c r="L119" s="37"/>
      <c r="M119" s="194" t="s">
        <v>19</v>
      </c>
      <c r="N119" s="195" t="s">
        <v>45</v>
      </c>
      <c r="O119" s="62"/>
      <c r="P119" s="196">
        <f>O119*H119</f>
        <v>0</v>
      </c>
      <c r="Q119" s="196">
        <v>1.2999999999999999E-4</v>
      </c>
      <c r="R119" s="196">
        <f>Q119*H119</f>
        <v>1.5599999999999998E-3</v>
      </c>
      <c r="S119" s="196">
        <v>0</v>
      </c>
      <c r="T119" s="197">
        <f>S119*H119</f>
        <v>0</v>
      </c>
      <c r="U119" s="32"/>
      <c r="V119" s="32"/>
      <c r="W119" s="32"/>
      <c r="X119" s="32"/>
      <c r="Y119" s="32"/>
      <c r="Z119" s="32"/>
      <c r="AA119" s="32"/>
      <c r="AB119" s="32"/>
      <c r="AC119" s="32"/>
      <c r="AD119" s="32"/>
      <c r="AE119" s="32"/>
      <c r="AR119" s="198" t="s">
        <v>143</v>
      </c>
      <c r="AT119" s="198" t="s">
        <v>139</v>
      </c>
      <c r="AU119" s="198" t="s">
        <v>144</v>
      </c>
      <c r="AY119" s="15" t="s">
        <v>136</v>
      </c>
      <c r="BE119" s="199">
        <f>IF(N119="základní",J119,0)</f>
        <v>0</v>
      </c>
      <c r="BF119" s="199">
        <f>IF(N119="snížená",J119,0)</f>
        <v>0</v>
      </c>
      <c r="BG119" s="199">
        <f>IF(N119="zákl. přenesená",J119,0)</f>
        <v>0</v>
      </c>
      <c r="BH119" s="199">
        <f>IF(N119="sníž. přenesená",J119,0)</f>
        <v>0</v>
      </c>
      <c r="BI119" s="199">
        <f>IF(N119="nulová",J119,0)</f>
        <v>0</v>
      </c>
      <c r="BJ119" s="15" t="s">
        <v>144</v>
      </c>
      <c r="BK119" s="199">
        <f>ROUND(I119*H119,2)</f>
        <v>0</v>
      </c>
      <c r="BL119" s="15" t="s">
        <v>143</v>
      </c>
      <c r="BM119" s="198" t="s">
        <v>1176</v>
      </c>
    </row>
    <row r="120" spans="1:65" s="2" customFormat="1" ht="78">
      <c r="A120" s="32"/>
      <c r="B120" s="33"/>
      <c r="C120" s="34"/>
      <c r="D120" s="200" t="s">
        <v>154</v>
      </c>
      <c r="E120" s="34"/>
      <c r="F120" s="201" t="s">
        <v>188</v>
      </c>
      <c r="G120" s="34"/>
      <c r="H120" s="34"/>
      <c r="I120" s="106"/>
      <c r="J120" s="34"/>
      <c r="K120" s="34"/>
      <c r="L120" s="37"/>
      <c r="M120" s="202"/>
      <c r="N120" s="203"/>
      <c r="O120" s="62"/>
      <c r="P120" s="62"/>
      <c r="Q120" s="62"/>
      <c r="R120" s="62"/>
      <c r="S120" s="62"/>
      <c r="T120" s="63"/>
      <c r="U120" s="32"/>
      <c r="V120" s="32"/>
      <c r="W120" s="32"/>
      <c r="X120" s="32"/>
      <c r="Y120" s="32"/>
      <c r="Z120" s="32"/>
      <c r="AA120" s="32"/>
      <c r="AB120" s="32"/>
      <c r="AC120" s="32"/>
      <c r="AD120" s="32"/>
      <c r="AE120" s="32"/>
      <c r="AT120" s="15" t="s">
        <v>154</v>
      </c>
      <c r="AU120" s="15" t="s">
        <v>144</v>
      </c>
    </row>
    <row r="121" spans="1:65" s="2" customFormat="1" ht="36" customHeight="1">
      <c r="A121" s="32"/>
      <c r="B121" s="33"/>
      <c r="C121" s="186" t="s">
        <v>189</v>
      </c>
      <c r="D121" s="186" t="s">
        <v>139</v>
      </c>
      <c r="E121" s="187" t="s">
        <v>190</v>
      </c>
      <c r="F121" s="188" t="s">
        <v>191</v>
      </c>
      <c r="G121" s="189" t="s">
        <v>142</v>
      </c>
      <c r="H121" s="190">
        <v>12</v>
      </c>
      <c r="I121" s="191"/>
      <c r="J121" s="192">
        <f>ROUND(I121*H121,2)</f>
        <v>0</v>
      </c>
      <c r="K121" s="193"/>
      <c r="L121" s="37"/>
      <c r="M121" s="194" t="s">
        <v>19</v>
      </c>
      <c r="N121" s="195" t="s">
        <v>45</v>
      </c>
      <c r="O121" s="62"/>
      <c r="P121" s="196">
        <f>O121*H121</f>
        <v>0</v>
      </c>
      <c r="Q121" s="196">
        <v>4.0000000000000003E-5</v>
      </c>
      <c r="R121" s="196">
        <f>Q121*H121</f>
        <v>4.8000000000000007E-4</v>
      </c>
      <c r="S121" s="196">
        <v>0</v>
      </c>
      <c r="T121" s="197">
        <f>S121*H121</f>
        <v>0</v>
      </c>
      <c r="U121" s="32"/>
      <c r="V121" s="32"/>
      <c r="W121" s="32"/>
      <c r="X121" s="32"/>
      <c r="Y121" s="32"/>
      <c r="Z121" s="32"/>
      <c r="AA121" s="32"/>
      <c r="AB121" s="32"/>
      <c r="AC121" s="32"/>
      <c r="AD121" s="32"/>
      <c r="AE121" s="32"/>
      <c r="AR121" s="198" t="s">
        <v>143</v>
      </c>
      <c r="AT121" s="198" t="s">
        <v>139</v>
      </c>
      <c r="AU121" s="198" t="s">
        <v>144</v>
      </c>
      <c r="AY121" s="15" t="s">
        <v>136</v>
      </c>
      <c r="BE121" s="199">
        <f>IF(N121="základní",J121,0)</f>
        <v>0</v>
      </c>
      <c r="BF121" s="199">
        <f>IF(N121="snížená",J121,0)</f>
        <v>0</v>
      </c>
      <c r="BG121" s="199">
        <f>IF(N121="zákl. přenesená",J121,0)</f>
        <v>0</v>
      </c>
      <c r="BH121" s="199">
        <f>IF(N121="sníž. přenesená",J121,0)</f>
        <v>0</v>
      </c>
      <c r="BI121" s="199">
        <f>IF(N121="nulová",J121,0)</f>
        <v>0</v>
      </c>
      <c r="BJ121" s="15" t="s">
        <v>144</v>
      </c>
      <c r="BK121" s="199">
        <f>ROUND(I121*H121,2)</f>
        <v>0</v>
      </c>
      <c r="BL121" s="15" t="s">
        <v>143</v>
      </c>
      <c r="BM121" s="198" t="s">
        <v>1177</v>
      </c>
    </row>
    <row r="122" spans="1:65" s="2" customFormat="1" ht="273">
      <c r="A122" s="32"/>
      <c r="B122" s="33"/>
      <c r="C122" s="34"/>
      <c r="D122" s="200" t="s">
        <v>154</v>
      </c>
      <c r="E122" s="34"/>
      <c r="F122" s="201" t="s">
        <v>193</v>
      </c>
      <c r="G122" s="34"/>
      <c r="H122" s="34"/>
      <c r="I122" s="106"/>
      <c r="J122" s="34"/>
      <c r="K122" s="34"/>
      <c r="L122" s="37"/>
      <c r="M122" s="202"/>
      <c r="N122" s="203"/>
      <c r="O122" s="62"/>
      <c r="P122" s="62"/>
      <c r="Q122" s="62"/>
      <c r="R122" s="62"/>
      <c r="S122" s="62"/>
      <c r="T122" s="63"/>
      <c r="U122" s="32"/>
      <c r="V122" s="32"/>
      <c r="W122" s="32"/>
      <c r="X122" s="32"/>
      <c r="Y122" s="32"/>
      <c r="Z122" s="32"/>
      <c r="AA122" s="32"/>
      <c r="AB122" s="32"/>
      <c r="AC122" s="32"/>
      <c r="AD122" s="32"/>
      <c r="AE122" s="32"/>
      <c r="AT122" s="15" t="s">
        <v>154</v>
      </c>
      <c r="AU122" s="15" t="s">
        <v>144</v>
      </c>
    </row>
    <row r="123" spans="1:65" s="2" customFormat="1" ht="36" customHeight="1">
      <c r="A123" s="32"/>
      <c r="B123" s="33"/>
      <c r="C123" s="186" t="s">
        <v>194</v>
      </c>
      <c r="D123" s="186" t="s">
        <v>139</v>
      </c>
      <c r="E123" s="187" t="s">
        <v>195</v>
      </c>
      <c r="F123" s="188" t="s">
        <v>196</v>
      </c>
      <c r="G123" s="189" t="s">
        <v>142</v>
      </c>
      <c r="H123" s="190">
        <v>3.5</v>
      </c>
      <c r="I123" s="191"/>
      <c r="J123" s="192">
        <f>ROUND(I123*H123,2)</f>
        <v>0</v>
      </c>
      <c r="K123" s="193"/>
      <c r="L123" s="37"/>
      <c r="M123" s="194" t="s">
        <v>19</v>
      </c>
      <c r="N123" s="195" t="s">
        <v>45</v>
      </c>
      <c r="O123" s="62"/>
      <c r="P123" s="196">
        <f>O123*H123</f>
        <v>0</v>
      </c>
      <c r="Q123" s="196">
        <v>0</v>
      </c>
      <c r="R123" s="196">
        <f>Q123*H123</f>
        <v>0</v>
      </c>
      <c r="S123" s="196">
        <v>0.26100000000000001</v>
      </c>
      <c r="T123" s="197">
        <f>S123*H123</f>
        <v>0.91349999999999998</v>
      </c>
      <c r="U123" s="32"/>
      <c r="V123" s="32"/>
      <c r="W123" s="32"/>
      <c r="X123" s="32"/>
      <c r="Y123" s="32"/>
      <c r="Z123" s="32"/>
      <c r="AA123" s="32"/>
      <c r="AB123" s="32"/>
      <c r="AC123" s="32"/>
      <c r="AD123" s="32"/>
      <c r="AE123" s="32"/>
      <c r="AR123" s="198" t="s">
        <v>143</v>
      </c>
      <c r="AT123" s="198" t="s">
        <v>139</v>
      </c>
      <c r="AU123" s="198" t="s">
        <v>144</v>
      </c>
      <c r="AY123" s="15" t="s">
        <v>136</v>
      </c>
      <c r="BE123" s="199">
        <f>IF(N123="základní",J123,0)</f>
        <v>0</v>
      </c>
      <c r="BF123" s="199">
        <f>IF(N123="snížená",J123,0)</f>
        <v>0</v>
      </c>
      <c r="BG123" s="199">
        <f>IF(N123="zákl. přenesená",J123,0)</f>
        <v>0</v>
      </c>
      <c r="BH123" s="199">
        <f>IF(N123="sníž. přenesená",J123,0)</f>
        <v>0</v>
      </c>
      <c r="BI123" s="199">
        <f>IF(N123="nulová",J123,0)</f>
        <v>0</v>
      </c>
      <c r="BJ123" s="15" t="s">
        <v>144</v>
      </c>
      <c r="BK123" s="199">
        <f>ROUND(I123*H123,2)</f>
        <v>0</v>
      </c>
      <c r="BL123" s="15" t="s">
        <v>143</v>
      </c>
      <c r="BM123" s="198" t="s">
        <v>1178</v>
      </c>
    </row>
    <row r="124" spans="1:65" s="2" customFormat="1" ht="24" customHeight="1">
      <c r="A124" s="32"/>
      <c r="B124" s="33"/>
      <c r="C124" s="186" t="s">
        <v>198</v>
      </c>
      <c r="D124" s="186" t="s">
        <v>139</v>
      </c>
      <c r="E124" s="187" t="s">
        <v>199</v>
      </c>
      <c r="F124" s="188" t="s">
        <v>200</v>
      </c>
      <c r="G124" s="189" t="s">
        <v>166</v>
      </c>
      <c r="H124" s="190">
        <v>1.41</v>
      </c>
      <c r="I124" s="191"/>
      <c r="J124" s="192">
        <f>ROUND(I124*H124,2)</f>
        <v>0</v>
      </c>
      <c r="K124" s="193"/>
      <c r="L124" s="37"/>
      <c r="M124" s="194" t="s">
        <v>19</v>
      </c>
      <c r="N124" s="195" t="s">
        <v>45</v>
      </c>
      <c r="O124" s="62"/>
      <c r="P124" s="196">
        <f>O124*H124</f>
        <v>0</v>
      </c>
      <c r="Q124" s="196">
        <v>0</v>
      </c>
      <c r="R124" s="196">
        <f>Q124*H124</f>
        <v>0</v>
      </c>
      <c r="S124" s="196">
        <v>2.2000000000000002</v>
      </c>
      <c r="T124" s="197">
        <f>S124*H124</f>
        <v>3.1019999999999999</v>
      </c>
      <c r="U124" s="32"/>
      <c r="V124" s="32"/>
      <c r="W124" s="32"/>
      <c r="X124" s="32"/>
      <c r="Y124" s="32"/>
      <c r="Z124" s="32"/>
      <c r="AA124" s="32"/>
      <c r="AB124" s="32"/>
      <c r="AC124" s="32"/>
      <c r="AD124" s="32"/>
      <c r="AE124" s="32"/>
      <c r="AR124" s="198" t="s">
        <v>143</v>
      </c>
      <c r="AT124" s="198" t="s">
        <v>139</v>
      </c>
      <c r="AU124" s="198" t="s">
        <v>144</v>
      </c>
      <c r="AY124" s="15" t="s">
        <v>136</v>
      </c>
      <c r="BE124" s="199">
        <f>IF(N124="základní",J124,0)</f>
        <v>0</v>
      </c>
      <c r="BF124" s="199">
        <f>IF(N124="snížená",J124,0)</f>
        <v>0</v>
      </c>
      <c r="BG124" s="199">
        <f>IF(N124="zákl. přenesená",J124,0)</f>
        <v>0</v>
      </c>
      <c r="BH124" s="199">
        <f>IF(N124="sníž. přenesená",J124,0)</f>
        <v>0</v>
      </c>
      <c r="BI124" s="199">
        <f>IF(N124="nulová",J124,0)</f>
        <v>0</v>
      </c>
      <c r="BJ124" s="15" t="s">
        <v>144</v>
      </c>
      <c r="BK124" s="199">
        <f>ROUND(I124*H124,2)</f>
        <v>0</v>
      </c>
      <c r="BL124" s="15" t="s">
        <v>143</v>
      </c>
      <c r="BM124" s="198" t="s">
        <v>1179</v>
      </c>
    </row>
    <row r="125" spans="1:65" s="2" customFormat="1" ht="36" customHeight="1">
      <c r="A125" s="32"/>
      <c r="B125" s="33"/>
      <c r="C125" s="186" t="s">
        <v>202</v>
      </c>
      <c r="D125" s="186" t="s">
        <v>139</v>
      </c>
      <c r="E125" s="187" t="s">
        <v>203</v>
      </c>
      <c r="F125" s="188" t="s">
        <v>204</v>
      </c>
      <c r="G125" s="189" t="s">
        <v>142</v>
      </c>
      <c r="H125" s="190">
        <v>8</v>
      </c>
      <c r="I125" s="191"/>
      <c r="J125" s="192">
        <f>ROUND(I125*H125,2)</f>
        <v>0</v>
      </c>
      <c r="K125" s="193"/>
      <c r="L125" s="37"/>
      <c r="M125" s="194" t="s">
        <v>19</v>
      </c>
      <c r="N125" s="195" t="s">
        <v>45</v>
      </c>
      <c r="O125" s="62"/>
      <c r="P125" s="196">
        <f>O125*H125</f>
        <v>0</v>
      </c>
      <c r="Q125" s="196">
        <v>0</v>
      </c>
      <c r="R125" s="196">
        <f>Q125*H125</f>
        <v>0</v>
      </c>
      <c r="S125" s="196">
        <v>3.5000000000000003E-2</v>
      </c>
      <c r="T125" s="197">
        <f>S125*H125</f>
        <v>0.28000000000000003</v>
      </c>
      <c r="U125" s="32"/>
      <c r="V125" s="32"/>
      <c r="W125" s="32"/>
      <c r="X125" s="32"/>
      <c r="Y125" s="32"/>
      <c r="Z125" s="32"/>
      <c r="AA125" s="32"/>
      <c r="AB125" s="32"/>
      <c r="AC125" s="32"/>
      <c r="AD125" s="32"/>
      <c r="AE125" s="32"/>
      <c r="AR125" s="198" t="s">
        <v>143</v>
      </c>
      <c r="AT125" s="198" t="s">
        <v>139</v>
      </c>
      <c r="AU125" s="198" t="s">
        <v>144</v>
      </c>
      <c r="AY125" s="15" t="s">
        <v>136</v>
      </c>
      <c r="BE125" s="199">
        <f>IF(N125="základní",J125,0)</f>
        <v>0</v>
      </c>
      <c r="BF125" s="199">
        <f>IF(N125="snížená",J125,0)</f>
        <v>0</v>
      </c>
      <c r="BG125" s="199">
        <f>IF(N125="zákl. přenesená",J125,0)</f>
        <v>0</v>
      </c>
      <c r="BH125" s="199">
        <f>IF(N125="sníž. přenesená",J125,0)</f>
        <v>0</v>
      </c>
      <c r="BI125" s="199">
        <f>IF(N125="nulová",J125,0)</f>
        <v>0</v>
      </c>
      <c r="BJ125" s="15" t="s">
        <v>144</v>
      </c>
      <c r="BK125" s="199">
        <f>ROUND(I125*H125,2)</f>
        <v>0</v>
      </c>
      <c r="BL125" s="15" t="s">
        <v>143</v>
      </c>
      <c r="BM125" s="198" t="s">
        <v>1180</v>
      </c>
    </row>
    <row r="126" spans="1:65" s="2" customFormat="1" ht="29.25">
      <c r="A126" s="32"/>
      <c r="B126" s="33"/>
      <c r="C126" s="34"/>
      <c r="D126" s="200" t="s">
        <v>154</v>
      </c>
      <c r="E126" s="34"/>
      <c r="F126" s="201" t="s">
        <v>206</v>
      </c>
      <c r="G126" s="34"/>
      <c r="H126" s="34"/>
      <c r="I126" s="106"/>
      <c r="J126" s="34"/>
      <c r="K126" s="34"/>
      <c r="L126" s="37"/>
      <c r="M126" s="202"/>
      <c r="N126" s="203"/>
      <c r="O126" s="62"/>
      <c r="P126" s="62"/>
      <c r="Q126" s="62"/>
      <c r="R126" s="62"/>
      <c r="S126" s="62"/>
      <c r="T126" s="63"/>
      <c r="U126" s="32"/>
      <c r="V126" s="32"/>
      <c r="W126" s="32"/>
      <c r="X126" s="32"/>
      <c r="Y126" s="32"/>
      <c r="Z126" s="32"/>
      <c r="AA126" s="32"/>
      <c r="AB126" s="32"/>
      <c r="AC126" s="32"/>
      <c r="AD126" s="32"/>
      <c r="AE126" s="32"/>
      <c r="AT126" s="15" t="s">
        <v>154</v>
      </c>
      <c r="AU126" s="15" t="s">
        <v>144</v>
      </c>
    </row>
    <row r="127" spans="1:65" s="2" customFormat="1" ht="36" customHeight="1">
      <c r="A127" s="32"/>
      <c r="B127" s="33"/>
      <c r="C127" s="186" t="s">
        <v>8</v>
      </c>
      <c r="D127" s="186" t="s">
        <v>139</v>
      </c>
      <c r="E127" s="187" t="s">
        <v>207</v>
      </c>
      <c r="F127" s="188" t="s">
        <v>208</v>
      </c>
      <c r="G127" s="189" t="s">
        <v>142</v>
      </c>
      <c r="H127" s="190">
        <v>2</v>
      </c>
      <c r="I127" s="191"/>
      <c r="J127" s="192">
        <f>ROUND(I127*H127,2)</f>
        <v>0</v>
      </c>
      <c r="K127" s="193"/>
      <c r="L127" s="37"/>
      <c r="M127" s="194" t="s">
        <v>19</v>
      </c>
      <c r="N127" s="195" t="s">
        <v>45</v>
      </c>
      <c r="O127" s="62"/>
      <c r="P127" s="196">
        <f>O127*H127</f>
        <v>0</v>
      </c>
      <c r="Q127" s="196">
        <v>0</v>
      </c>
      <c r="R127" s="196">
        <f>Q127*H127</f>
        <v>0</v>
      </c>
      <c r="S127" s="196">
        <v>7.5999999999999998E-2</v>
      </c>
      <c r="T127" s="197">
        <f>S127*H127</f>
        <v>0.152</v>
      </c>
      <c r="U127" s="32"/>
      <c r="V127" s="32"/>
      <c r="W127" s="32"/>
      <c r="X127" s="32"/>
      <c r="Y127" s="32"/>
      <c r="Z127" s="32"/>
      <c r="AA127" s="32"/>
      <c r="AB127" s="32"/>
      <c r="AC127" s="32"/>
      <c r="AD127" s="32"/>
      <c r="AE127" s="32"/>
      <c r="AR127" s="198" t="s">
        <v>143</v>
      </c>
      <c r="AT127" s="198" t="s">
        <v>139</v>
      </c>
      <c r="AU127" s="198" t="s">
        <v>144</v>
      </c>
      <c r="AY127" s="15" t="s">
        <v>136</v>
      </c>
      <c r="BE127" s="199">
        <f>IF(N127="základní",J127,0)</f>
        <v>0</v>
      </c>
      <c r="BF127" s="199">
        <f>IF(N127="snížená",J127,0)</f>
        <v>0</v>
      </c>
      <c r="BG127" s="199">
        <f>IF(N127="zákl. přenesená",J127,0)</f>
        <v>0</v>
      </c>
      <c r="BH127" s="199">
        <f>IF(N127="sníž. přenesená",J127,0)</f>
        <v>0</v>
      </c>
      <c r="BI127" s="199">
        <f>IF(N127="nulová",J127,0)</f>
        <v>0</v>
      </c>
      <c r="BJ127" s="15" t="s">
        <v>144</v>
      </c>
      <c r="BK127" s="199">
        <f>ROUND(I127*H127,2)</f>
        <v>0</v>
      </c>
      <c r="BL127" s="15" t="s">
        <v>143</v>
      </c>
      <c r="BM127" s="198" t="s">
        <v>1181</v>
      </c>
    </row>
    <row r="128" spans="1:65" s="2" customFormat="1" ht="58.5">
      <c r="A128" s="32"/>
      <c r="B128" s="33"/>
      <c r="C128" s="34"/>
      <c r="D128" s="200" t="s">
        <v>154</v>
      </c>
      <c r="E128" s="34"/>
      <c r="F128" s="201" t="s">
        <v>210</v>
      </c>
      <c r="G128" s="34"/>
      <c r="H128" s="34"/>
      <c r="I128" s="106"/>
      <c r="J128" s="34"/>
      <c r="K128" s="34"/>
      <c r="L128" s="37"/>
      <c r="M128" s="202"/>
      <c r="N128" s="203"/>
      <c r="O128" s="62"/>
      <c r="P128" s="62"/>
      <c r="Q128" s="62"/>
      <c r="R128" s="62"/>
      <c r="S128" s="62"/>
      <c r="T128" s="63"/>
      <c r="U128" s="32"/>
      <c r="V128" s="32"/>
      <c r="W128" s="32"/>
      <c r="X128" s="32"/>
      <c r="Y128" s="32"/>
      <c r="Z128" s="32"/>
      <c r="AA128" s="32"/>
      <c r="AB128" s="32"/>
      <c r="AC128" s="32"/>
      <c r="AD128" s="32"/>
      <c r="AE128" s="32"/>
      <c r="AT128" s="15" t="s">
        <v>154</v>
      </c>
      <c r="AU128" s="15" t="s">
        <v>144</v>
      </c>
    </row>
    <row r="129" spans="1:65" s="2" customFormat="1" ht="24" customHeight="1">
      <c r="A129" s="32"/>
      <c r="B129" s="33"/>
      <c r="C129" s="186" t="s">
        <v>211</v>
      </c>
      <c r="D129" s="186" t="s">
        <v>139</v>
      </c>
      <c r="E129" s="187" t="s">
        <v>212</v>
      </c>
      <c r="F129" s="188" t="s">
        <v>213</v>
      </c>
      <c r="G129" s="189" t="s">
        <v>214</v>
      </c>
      <c r="H129" s="190">
        <v>19</v>
      </c>
      <c r="I129" s="191"/>
      <c r="J129" s="192">
        <f t="shared" ref="J129:J134" si="0">ROUND(I129*H129,2)</f>
        <v>0</v>
      </c>
      <c r="K129" s="193"/>
      <c r="L129" s="37"/>
      <c r="M129" s="194" t="s">
        <v>19</v>
      </c>
      <c r="N129" s="195" t="s">
        <v>45</v>
      </c>
      <c r="O129" s="62"/>
      <c r="P129" s="196">
        <f t="shared" ref="P129:P134" si="1">O129*H129</f>
        <v>0</v>
      </c>
      <c r="Q129" s="196">
        <v>0</v>
      </c>
      <c r="R129" s="196">
        <f t="shared" ref="R129:R134" si="2">Q129*H129</f>
        <v>0</v>
      </c>
      <c r="S129" s="196">
        <v>1.2999999999999999E-2</v>
      </c>
      <c r="T129" s="197">
        <f t="shared" ref="T129:T134" si="3">S129*H129</f>
        <v>0.247</v>
      </c>
      <c r="U129" s="32"/>
      <c r="V129" s="32"/>
      <c r="W129" s="32"/>
      <c r="X129" s="32"/>
      <c r="Y129" s="32"/>
      <c r="Z129" s="32"/>
      <c r="AA129" s="32"/>
      <c r="AB129" s="32"/>
      <c r="AC129" s="32"/>
      <c r="AD129" s="32"/>
      <c r="AE129" s="32"/>
      <c r="AR129" s="198" t="s">
        <v>143</v>
      </c>
      <c r="AT129" s="198" t="s">
        <v>139</v>
      </c>
      <c r="AU129" s="198" t="s">
        <v>144</v>
      </c>
      <c r="AY129" s="15" t="s">
        <v>136</v>
      </c>
      <c r="BE129" s="199">
        <f t="shared" ref="BE129:BE134" si="4">IF(N129="základní",J129,0)</f>
        <v>0</v>
      </c>
      <c r="BF129" s="199">
        <f t="shared" ref="BF129:BF134" si="5">IF(N129="snížená",J129,0)</f>
        <v>0</v>
      </c>
      <c r="BG129" s="199">
        <f t="shared" ref="BG129:BG134" si="6">IF(N129="zákl. přenesená",J129,0)</f>
        <v>0</v>
      </c>
      <c r="BH129" s="199">
        <f t="shared" ref="BH129:BH134" si="7">IF(N129="sníž. přenesená",J129,0)</f>
        <v>0</v>
      </c>
      <c r="BI129" s="199">
        <f t="shared" ref="BI129:BI134" si="8">IF(N129="nulová",J129,0)</f>
        <v>0</v>
      </c>
      <c r="BJ129" s="15" t="s">
        <v>144</v>
      </c>
      <c r="BK129" s="199">
        <f t="shared" ref="BK129:BK134" si="9">ROUND(I129*H129,2)</f>
        <v>0</v>
      </c>
      <c r="BL129" s="15" t="s">
        <v>143</v>
      </c>
      <c r="BM129" s="198" t="s">
        <v>1182</v>
      </c>
    </row>
    <row r="130" spans="1:65" s="2" customFormat="1" ht="16.5" customHeight="1">
      <c r="A130" s="32"/>
      <c r="B130" s="33"/>
      <c r="C130" s="186" t="s">
        <v>216</v>
      </c>
      <c r="D130" s="186" t="s">
        <v>139</v>
      </c>
      <c r="E130" s="187" t="s">
        <v>217</v>
      </c>
      <c r="F130" s="188" t="s">
        <v>218</v>
      </c>
      <c r="G130" s="189" t="s">
        <v>214</v>
      </c>
      <c r="H130" s="190">
        <v>8.5</v>
      </c>
      <c r="I130" s="191"/>
      <c r="J130" s="192">
        <f t="shared" si="0"/>
        <v>0</v>
      </c>
      <c r="K130" s="193"/>
      <c r="L130" s="37"/>
      <c r="M130" s="194" t="s">
        <v>19</v>
      </c>
      <c r="N130" s="195" t="s">
        <v>45</v>
      </c>
      <c r="O130" s="62"/>
      <c r="P130" s="196">
        <f t="shared" si="1"/>
        <v>0</v>
      </c>
      <c r="Q130" s="196">
        <v>0</v>
      </c>
      <c r="R130" s="196">
        <f t="shared" si="2"/>
        <v>0</v>
      </c>
      <c r="S130" s="196">
        <v>3.6999999999999998E-2</v>
      </c>
      <c r="T130" s="197">
        <f t="shared" si="3"/>
        <v>0.3145</v>
      </c>
      <c r="U130" s="32"/>
      <c r="V130" s="32"/>
      <c r="W130" s="32"/>
      <c r="X130" s="32"/>
      <c r="Y130" s="32"/>
      <c r="Z130" s="32"/>
      <c r="AA130" s="32"/>
      <c r="AB130" s="32"/>
      <c r="AC130" s="32"/>
      <c r="AD130" s="32"/>
      <c r="AE130" s="32"/>
      <c r="AR130" s="198" t="s">
        <v>143</v>
      </c>
      <c r="AT130" s="198" t="s">
        <v>139</v>
      </c>
      <c r="AU130" s="198" t="s">
        <v>144</v>
      </c>
      <c r="AY130" s="15" t="s">
        <v>136</v>
      </c>
      <c r="BE130" s="199">
        <f t="shared" si="4"/>
        <v>0</v>
      </c>
      <c r="BF130" s="199">
        <f t="shared" si="5"/>
        <v>0</v>
      </c>
      <c r="BG130" s="199">
        <f t="shared" si="6"/>
        <v>0</v>
      </c>
      <c r="BH130" s="199">
        <f t="shared" si="7"/>
        <v>0</v>
      </c>
      <c r="BI130" s="199">
        <f t="shared" si="8"/>
        <v>0</v>
      </c>
      <c r="BJ130" s="15" t="s">
        <v>144</v>
      </c>
      <c r="BK130" s="199">
        <f t="shared" si="9"/>
        <v>0</v>
      </c>
      <c r="BL130" s="15" t="s">
        <v>143</v>
      </c>
      <c r="BM130" s="198" t="s">
        <v>1183</v>
      </c>
    </row>
    <row r="131" spans="1:65" s="2" customFormat="1" ht="16.5" customHeight="1">
      <c r="A131" s="32"/>
      <c r="B131" s="33"/>
      <c r="C131" s="186" t="s">
        <v>220</v>
      </c>
      <c r="D131" s="186" t="s">
        <v>139</v>
      </c>
      <c r="E131" s="187" t="s">
        <v>221</v>
      </c>
      <c r="F131" s="188" t="s">
        <v>222</v>
      </c>
      <c r="G131" s="189" t="s">
        <v>214</v>
      </c>
      <c r="H131" s="190">
        <v>3</v>
      </c>
      <c r="I131" s="191"/>
      <c r="J131" s="192">
        <f t="shared" si="0"/>
        <v>0</v>
      </c>
      <c r="K131" s="193"/>
      <c r="L131" s="37"/>
      <c r="M131" s="194" t="s">
        <v>19</v>
      </c>
      <c r="N131" s="195" t="s">
        <v>45</v>
      </c>
      <c r="O131" s="62"/>
      <c r="P131" s="196">
        <f t="shared" si="1"/>
        <v>0</v>
      </c>
      <c r="Q131" s="196">
        <v>0</v>
      </c>
      <c r="R131" s="196">
        <f t="shared" si="2"/>
        <v>0</v>
      </c>
      <c r="S131" s="196">
        <v>6.3E-2</v>
      </c>
      <c r="T131" s="197">
        <f t="shared" si="3"/>
        <v>0.189</v>
      </c>
      <c r="U131" s="32"/>
      <c r="V131" s="32"/>
      <c r="W131" s="32"/>
      <c r="X131" s="32"/>
      <c r="Y131" s="32"/>
      <c r="Z131" s="32"/>
      <c r="AA131" s="32"/>
      <c r="AB131" s="32"/>
      <c r="AC131" s="32"/>
      <c r="AD131" s="32"/>
      <c r="AE131" s="32"/>
      <c r="AR131" s="198" t="s">
        <v>143</v>
      </c>
      <c r="AT131" s="198" t="s">
        <v>139</v>
      </c>
      <c r="AU131" s="198" t="s">
        <v>144</v>
      </c>
      <c r="AY131" s="15" t="s">
        <v>136</v>
      </c>
      <c r="BE131" s="199">
        <f t="shared" si="4"/>
        <v>0</v>
      </c>
      <c r="BF131" s="199">
        <f t="shared" si="5"/>
        <v>0</v>
      </c>
      <c r="BG131" s="199">
        <f t="shared" si="6"/>
        <v>0</v>
      </c>
      <c r="BH131" s="199">
        <f t="shared" si="7"/>
        <v>0</v>
      </c>
      <c r="BI131" s="199">
        <f t="shared" si="8"/>
        <v>0</v>
      </c>
      <c r="BJ131" s="15" t="s">
        <v>144</v>
      </c>
      <c r="BK131" s="199">
        <f t="shared" si="9"/>
        <v>0</v>
      </c>
      <c r="BL131" s="15" t="s">
        <v>143</v>
      </c>
      <c r="BM131" s="198" t="s">
        <v>1184</v>
      </c>
    </row>
    <row r="132" spans="1:65" s="2" customFormat="1" ht="36" customHeight="1">
      <c r="A132" s="32"/>
      <c r="B132" s="33"/>
      <c r="C132" s="186" t="s">
        <v>224</v>
      </c>
      <c r="D132" s="186" t="s">
        <v>139</v>
      </c>
      <c r="E132" s="187" t="s">
        <v>225</v>
      </c>
      <c r="F132" s="188" t="s">
        <v>226</v>
      </c>
      <c r="G132" s="189" t="s">
        <v>214</v>
      </c>
      <c r="H132" s="190">
        <v>25</v>
      </c>
      <c r="I132" s="191"/>
      <c r="J132" s="192">
        <f t="shared" si="0"/>
        <v>0</v>
      </c>
      <c r="K132" s="193"/>
      <c r="L132" s="37"/>
      <c r="M132" s="194" t="s">
        <v>19</v>
      </c>
      <c r="N132" s="195" t="s">
        <v>45</v>
      </c>
      <c r="O132" s="62"/>
      <c r="P132" s="196">
        <f t="shared" si="1"/>
        <v>0</v>
      </c>
      <c r="Q132" s="196">
        <v>0</v>
      </c>
      <c r="R132" s="196">
        <f t="shared" si="2"/>
        <v>0</v>
      </c>
      <c r="S132" s="196">
        <v>6.0000000000000001E-3</v>
      </c>
      <c r="T132" s="197">
        <f t="shared" si="3"/>
        <v>0.15</v>
      </c>
      <c r="U132" s="32"/>
      <c r="V132" s="32"/>
      <c r="W132" s="32"/>
      <c r="X132" s="32"/>
      <c r="Y132" s="32"/>
      <c r="Z132" s="32"/>
      <c r="AA132" s="32"/>
      <c r="AB132" s="32"/>
      <c r="AC132" s="32"/>
      <c r="AD132" s="32"/>
      <c r="AE132" s="32"/>
      <c r="AR132" s="198" t="s">
        <v>143</v>
      </c>
      <c r="AT132" s="198" t="s">
        <v>139</v>
      </c>
      <c r="AU132" s="198" t="s">
        <v>144</v>
      </c>
      <c r="AY132" s="15" t="s">
        <v>136</v>
      </c>
      <c r="BE132" s="199">
        <f t="shared" si="4"/>
        <v>0</v>
      </c>
      <c r="BF132" s="199">
        <f t="shared" si="5"/>
        <v>0</v>
      </c>
      <c r="BG132" s="199">
        <f t="shared" si="6"/>
        <v>0</v>
      </c>
      <c r="BH132" s="199">
        <f t="shared" si="7"/>
        <v>0</v>
      </c>
      <c r="BI132" s="199">
        <f t="shared" si="8"/>
        <v>0</v>
      </c>
      <c r="BJ132" s="15" t="s">
        <v>144</v>
      </c>
      <c r="BK132" s="199">
        <f t="shared" si="9"/>
        <v>0</v>
      </c>
      <c r="BL132" s="15" t="s">
        <v>143</v>
      </c>
      <c r="BM132" s="198" t="s">
        <v>1185</v>
      </c>
    </row>
    <row r="133" spans="1:65" s="2" customFormat="1" ht="36" customHeight="1">
      <c r="A133" s="32"/>
      <c r="B133" s="33"/>
      <c r="C133" s="186" t="s">
        <v>228</v>
      </c>
      <c r="D133" s="186" t="s">
        <v>139</v>
      </c>
      <c r="E133" s="187" t="s">
        <v>229</v>
      </c>
      <c r="F133" s="188" t="s">
        <v>230</v>
      </c>
      <c r="G133" s="189" t="s">
        <v>162</v>
      </c>
      <c r="H133" s="190">
        <v>4</v>
      </c>
      <c r="I133" s="191"/>
      <c r="J133" s="192">
        <f t="shared" si="0"/>
        <v>0</v>
      </c>
      <c r="K133" s="193"/>
      <c r="L133" s="37"/>
      <c r="M133" s="194" t="s">
        <v>19</v>
      </c>
      <c r="N133" s="195" t="s">
        <v>45</v>
      </c>
      <c r="O133" s="62"/>
      <c r="P133" s="196">
        <f t="shared" si="1"/>
        <v>0</v>
      </c>
      <c r="Q133" s="196">
        <v>0</v>
      </c>
      <c r="R133" s="196">
        <f t="shared" si="2"/>
        <v>0</v>
      </c>
      <c r="S133" s="196">
        <v>1E-3</v>
      </c>
      <c r="T133" s="197">
        <f t="shared" si="3"/>
        <v>4.0000000000000001E-3</v>
      </c>
      <c r="U133" s="32"/>
      <c r="V133" s="32"/>
      <c r="W133" s="32"/>
      <c r="X133" s="32"/>
      <c r="Y133" s="32"/>
      <c r="Z133" s="32"/>
      <c r="AA133" s="32"/>
      <c r="AB133" s="32"/>
      <c r="AC133" s="32"/>
      <c r="AD133" s="32"/>
      <c r="AE133" s="32"/>
      <c r="AR133" s="198" t="s">
        <v>143</v>
      </c>
      <c r="AT133" s="198" t="s">
        <v>139</v>
      </c>
      <c r="AU133" s="198" t="s">
        <v>144</v>
      </c>
      <c r="AY133" s="15" t="s">
        <v>136</v>
      </c>
      <c r="BE133" s="199">
        <f t="shared" si="4"/>
        <v>0</v>
      </c>
      <c r="BF133" s="199">
        <f t="shared" si="5"/>
        <v>0</v>
      </c>
      <c r="BG133" s="199">
        <f t="shared" si="6"/>
        <v>0</v>
      </c>
      <c r="BH133" s="199">
        <f t="shared" si="7"/>
        <v>0</v>
      </c>
      <c r="BI133" s="199">
        <f t="shared" si="8"/>
        <v>0</v>
      </c>
      <c r="BJ133" s="15" t="s">
        <v>144</v>
      </c>
      <c r="BK133" s="199">
        <f t="shared" si="9"/>
        <v>0</v>
      </c>
      <c r="BL133" s="15" t="s">
        <v>143</v>
      </c>
      <c r="BM133" s="198" t="s">
        <v>1186</v>
      </c>
    </row>
    <row r="134" spans="1:65" s="2" customFormat="1" ht="36" customHeight="1">
      <c r="A134" s="32"/>
      <c r="B134" s="33"/>
      <c r="C134" s="186" t="s">
        <v>7</v>
      </c>
      <c r="D134" s="186" t="s">
        <v>139</v>
      </c>
      <c r="E134" s="187" t="s">
        <v>232</v>
      </c>
      <c r="F134" s="188" t="s">
        <v>233</v>
      </c>
      <c r="G134" s="189" t="s">
        <v>142</v>
      </c>
      <c r="H134" s="190">
        <v>26</v>
      </c>
      <c r="I134" s="191"/>
      <c r="J134" s="192">
        <f t="shared" si="0"/>
        <v>0</v>
      </c>
      <c r="K134" s="193"/>
      <c r="L134" s="37"/>
      <c r="M134" s="194" t="s">
        <v>19</v>
      </c>
      <c r="N134" s="195" t="s">
        <v>45</v>
      </c>
      <c r="O134" s="62"/>
      <c r="P134" s="196">
        <f t="shared" si="1"/>
        <v>0</v>
      </c>
      <c r="Q134" s="196">
        <v>0</v>
      </c>
      <c r="R134" s="196">
        <f t="shared" si="2"/>
        <v>0</v>
      </c>
      <c r="S134" s="196">
        <v>6.8000000000000005E-2</v>
      </c>
      <c r="T134" s="197">
        <f t="shared" si="3"/>
        <v>1.7680000000000002</v>
      </c>
      <c r="U134" s="32"/>
      <c r="V134" s="32"/>
      <c r="W134" s="32"/>
      <c r="X134" s="32"/>
      <c r="Y134" s="32"/>
      <c r="Z134" s="32"/>
      <c r="AA134" s="32"/>
      <c r="AB134" s="32"/>
      <c r="AC134" s="32"/>
      <c r="AD134" s="32"/>
      <c r="AE134" s="32"/>
      <c r="AR134" s="198" t="s">
        <v>143</v>
      </c>
      <c r="AT134" s="198" t="s">
        <v>139</v>
      </c>
      <c r="AU134" s="198" t="s">
        <v>144</v>
      </c>
      <c r="AY134" s="15" t="s">
        <v>136</v>
      </c>
      <c r="BE134" s="199">
        <f t="shared" si="4"/>
        <v>0</v>
      </c>
      <c r="BF134" s="199">
        <f t="shared" si="5"/>
        <v>0</v>
      </c>
      <c r="BG134" s="199">
        <f t="shared" si="6"/>
        <v>0</v>
      </c>
      <c r="BH134" s="199">
        <f t="shared" si="7"/>
        <v>0</v>
      </c>
      <c r="BI134" s="199">
        <f t="shared" si="8"/>
        <v>0</v>
      </c>
      <c r="BJ134" s="15" t="s">
        <v>144</v>
      </c>
      <c r="BK134" s="199">
        <f t="shared" si="9"/>
        <v>0</v>
      </c>
      <c r="BL134" s="15" t="s">
        <v>143</v>
      </c>
      <c r="BM134" s="198" t="s">
        <v>1187</v>
      </c>
    </row>
    <row r="135" spans="1:65" s="2" customFormat="1" ht="29.25">
      <c r="A135" s="32"/>
      <c r="B135" s="33"/>
      <c r="C135" s="34"/>
      <c r="D135" s="200" t="s">
        <v>154</v>
      </c>
      <c r="E135" s="34"/>
      <c r="F135" s="201" t="s">
        <v>206</v>
      </c>
      <c r="G135" s="34"/>
      <c r="H135" s="34"/>
      <c r="I135" s="106"/>
      <c r="J135" s="34"/>
      <c r="K135" s="34"/>
      <c r="L135" s="37"/>
      <c r="M135" s="202"/>
      <c r="N135" s="203"/>
      <c r="O135" s="62"/>
      <c r="P135" s="62"/>
      <c r="Q135" s="62"/>
      <c r="R135" s="62"/>
      <c r="S135" s="62"/>
      <c r="T135" s="63"/>
      <c r="U135" s="32"/>
      <c r="V135" s="32"/>
      <c r="W135" s="32"/>
      <c r="X135" s="32"/>
      <c r="Y135" s="32"/>
      <c r="Z135" s="32"/>
      <c r="AA135" s="32"/>
      <c r="AB135" s="32"/>
      <c r="AC135" s="32"/>
      <c r="AD135" s="32"/>
      <c r="AE135" s="32"/>
      <c r="AT135" s="15" t="s">
        <v>154</v>
      </c>
      <c r="AU135" s="15" t="s">
        <v>144</v>
      </c>
    </row>
    <row r="136" spans="1:65" s="12" customFormat="1" ht="22.9" customHeight="1">
      <c r="B136" s="170"/>
      <c r="C136" s="171"/>
      <c r="D136" s="172" t="s">
        <v>72</v>
      </c>
      <c r="E136" s="184" t="s">
        <v>235</v>
      </c>
      <c r="F136" s="184" t="s">
        <v>236</v>
      </c>
      <c r="G136" s="171"/>
      <c r="H136" s="171"/>
      <c r="I136" s="174"/>
      <c r="J136" s="185">
        <f>BK136</f>
        <v>0</v>
      </c>
      <c r="K136" s="171"/>
      <c r="L136" s="176"/>
      <c r="M136" s="177"/>
      <c r="N136" s="178"/>
      <c r="O136" s="178"/>
      <c r="P136" s="179">
        <f>SUM(P137:P144)</f>
        <v>0</v>
      </c>
      <c r="Q136" s="178"/>
      <c r="R136" s="179">
        <f>SUM(R137:R144)</f>
        <v>0</v>
      </c>
      <c r="S136" s="178"/>
      <c r="T136" s="180">
        <f>SUM(T137:T144)</f>
        <v>0</v>
      </c>
      <c r="AR136" s="181" t="s">
        <v>81</v>
      </c>
      <c r="AT136" s="182" t="s">
        <v>72</v>
      </c>
      <c r="AU136" s="182" t="s">
        <v>81</v>
      </c>
      <c r="AY136" s="181" t="s">
        <v>136</v>
      </c>
      <c r="BK136" s="183">
        <f>SUM(BK137:BK144)</f>
        <v>0</v>
      </c>
    </row>
    <row r="137" spans="1:65" s="2" customFormat="1" ht="36" customHeight="1">
      <c r="A137" s="32"/>
      <c r="B137" s="33"/>
      <c r="C137" s="186" t="s">
        <v>237</v>
      </c>
      <c r="D137" s="186" t="s">
        <v>139</v>
      </c>
      <c r="E137" s="187" t="s">
        <v>238</v>
      </c>
      <c r="F137" s="188" t="s">
        <v>239</v>
      </c>
      <c r="G137" s="189" t="s">
        <v>240</v>
      </c>
      <c r="H137" s="190">
        <v>7.3209999999999997</v>
      </c>
      <c r="I137" s="191"/>
      <c r="J137" s="192">
        <f>ROUND(I137*H137,2)</f>
        <v>0</v>
      </c>
      <c r="K137" s="193"/>
      <c r="L137" s="37"/>
      <c r="M137" s="194" t="s">
        <v>19</v>
      </c>
      <c r="N137" s="195" t="s">
        <v>45</v>
      </c>
      <c r="O137" s="62"/>
      <c r="P137" s="196">
        <f>O137*H137</f>
        <v>0</v>
      </c>
      <c r="Q137" s="196">
        <v>0</v>
      </c>
      <c r="R137" s="196">
        <f>Q137*H137</f>
        <v>0</v>
      </c>
      <c r="S137" s="196">
        <v>0</v>
      </c>
      <c r="T137" s="197">
        <f>S137*H137</f>
        <v>0</v>
      </c>
      <c r="U137" s="32"/>
      <c r="V137" s="32"/>
      <c r="W137" s="32"/>
      <c r="X137" s="32"/>
      <c r="Y137" s="32"/>
      <c r="Z137" s="32"/>
      <c r="AA137" s="32"/>
      <c r="AB137" s="32"/>
      <c r="AC137" s="32"/>
      <c r="AD137" s="32"/>
      <c r="AE137" s="32"/>
      <c r="AR137" s="198" t="s">
        <v>143</v>
      </c>
      <c r="AT137" s="198" t="s">
        <v>139</v>
      </c>
      <c r="AU137" s="198" t="s">
        <v>144</v>
      </c>
      <c r="AY137" s="15" t="s">
        <v>136</v>
      </c>
      <c r="BE137" s="199">
        <f>IF(N137="základní",J137,0)</f>
        <v>0</v>
      </c>
      <c r="BF137" s="199">
        <f>IF(N137="snížená",J137,0)</f>
        <v>0</v>
      </c>
      <c r="BG137" s="199">
        <f>IF(N137="zákl. přenesená",J137,0)</f>
        <v>0</v>
      </c>
      <c r="BH137" s="199">
        <f>IF(N137="sníž. přenesená",J137,0)</f>
        <v>0</v>
      </c>
      <c r="BI137" s="199">
        <f>IF(N137="nulová",J137,0)</f>
        <v>0</v>
      </c>
      <c r="BJ137" s="15" t="s">
        <v>144</v>
      </c>
      <c r="BK137" s="199">
        <f>ROUND(I137*H137,2)</f>
        <v>0</v>
      </c>
      <c r="BL137" s="15" t="s">
        <v>143</v>
      </c>
      <c r="BM137" s="198" t="s">
        <v>1188</v>
      </c>
    </row>
    <row r="138" spans="1:65" s="2" customFormat="1" ht="146.25">
      <c r="A138" s="32"/>
      <c r="B138" s="33"/>
      <c r="C138" s="34"/>
      <c r="D138" s="200" t="s">
        <v>154</v>
      </c>
      <c r="E138" s="34"/>
      <c r="F138" s="201" t="s">
        <v>242</v>
      </c>
      <c r="G138" s="34"/>
      <c r="H138" s="34"/>
      <c r="I138" s="106"/>
      <c r="J138" s="34"/>
      <c r="K138" s="34"/>
      <c r="L138" s="37"/>
      <c r="M138" s="202"/>
      <c r="N138" s="203"/>
      <c r="O138" s="62"/>
      <c r="P138" s="62"/>
      <c r="Q138" s="62"/>
      <c r="R138" s="62"/>
      <c r="S138" s="62"/>
      <c r="T138" s="63"/>
      <c r="U138" s="32"/>
      <c r="V138" s="32"/>
      <c r="W138" s="32"/>
      <c r="X138" s="32"/>
      <c r="Y138" s="32"/>
      <c r="Z138" s="32"/>
      <c r="AA138" s="32"/>
      <c r="AB138" s="32"/>
      <c r="AC138" s="32"/>
      <c r="AD138" s="32"/>
      <c r="AE138" s="32"/>
      <c r="AT138" s="15" t="s">
        <v>154</v>
      </c>
      <c r="AU138" s="15" t="s">
        <v>144</v>
      </c>
    </row>
    <row r="139" spans="1:65" s="2" customFormat="1" ht="36" customHeight="1">
      <c r="A139" s="32"/>
      <c r="B139" s="33"/>
      <c r="C139" s="186" t="s">
        <v>243</v>
      </c>
      <c r="D139" s="186" t="s">
        <v>139</v>
      </c>
      <c r="E139" s="187" t="s">
        <v>244</v>
      </c>
      <c r="F139" s="188" t="s">
        <v>245</v>
      </c>
      <c r="G139" s="189" t="s">
        <v>240</v>
      </c>
      <c r="H139" s="190">
        <v>7.3209999999999997</v>
      </c>
      <c r="I139" s="191"/>
      <c r="J139" s="192">
        <f>ROUND(I139*H139,2)</f>
        <v>0</v>
      </c>
      <c r="K139" s="193"/>
      <c r="L139" s="37"/>
      <c r="M139" s="194" t="s">
        <v>19</v>
      </c>
      <c r="N139" s="195" t="s">
        <v>45</v>
      </c>
      <c r="O139" s="62"/>
      <c r="P139" s="196">
        <f>O139*H139</f>
        <v>0</v>
      </c>
      <c r="Q139" s="196">
        <v>0</v>
      </c>
      <c r="R139" s="196">
        <f>Q139*H139</f>
        <v>0</v>
      </c>
      <c r="S139" s="196">
        <v>0</v>
      </c>
      <c r="T139" s="197">
        <f>S139*H139</f>
        <v>0</v>
      </c>
      <c r="U139" s="32"/>
      <c r="V139" s="32"/>
      <c r="W139" s="32"/>
      <c r="X139" s="32"/>
      <c r="Y139" s="32"/>
      <c r="Z139" s="32"/>
      <c r="AA139" s="32"/>
      <c r="AB139" s="32"/>
      <c r="AC139" s="32"/>
      <c r="AD139" s="32"/>
      <c r="AE139" s="32"/>
      <c r="AR139" s="198" t="s">
        <v>143</v>
      </c>
      <c r="AT139" s="198" t="s">
        <v>139</v>
      </c>
      <c r="AU139" s="198" t="s">
        <v>144</v>
      </c>
      <c r="AY139" s="15" t="s">
        <v>136</v>
      </c>
      <c r="BE139" s="199">
        <f>IF(N139="základní",J139,0)</f>
        <v>0</v>
      </c>
      <c r="BF139" s="199">
        <f>IF(N139="snížená",J139,0)</f>
        <v>0</v>
      </c>
      <c r="BG139" s="199">
        <f>IF(N139="zákl. přenesená",J139,0)</f>
        <v>0</v>
      </c>
      <c r="BH139" s="199">
        <f>IF(N139="sníž. přenesená",J139,0)</f>
        <v>0</v>
      </c>
      <c r="BI139" s="199">
        <f>IF(N139="nulová",J139,0)</f>
        <v>0</v>
      </c>
      <c r="BJ139" s="15" t="s">
        <v>144</v>
      </c>
      <c r="BK139" s="199">
        <f>ROUND(I139*H139,2)</f>
        <v>0</v>
      </c>
      <c r="BL139" s="15" t="s">
        <v>143</v>
      </c>
      <c r="BM139" s="198" t="s">
        <v>1189</v>
      </c>
    </row>
    <row r="140" spans="1:65" s="2" customFormat="1" ht="87.75">
      <c r="A140" s="32"/>
      <c r="B140" s="33"/>
      <c r="C140" s="34"/>
      <c r="D140" s="200" t="s">
        <v>154</v>
      </c>
      <c r="E140" s="34"/>
      <c r="F140" s="201" t="s">
        <v>247</v>
      </c>
      <c r="G140" s="34"/>
      <c r="H140" s="34"/>
      <c r="I140" s="106"/>
      <c r="J140" s="34"/>
      <c r="K140" s="34"/>
      <c r="L140" s="37"/>
      <c r="M140" s="202"/>
      <c r="N140" s="203"/>
      <c r="O140" s="62"/>
      <c r="P140" s="62"/>
      <c r="Q140" s="62"/>
      <c r="R140" s="62"/>
      <c r="S140" s="62"/>
      <c r="T140" s="63"/>
      <c r="U140" s="32"/>
      <c r="V140" s="32"/>
      <c r="W140" s="32"/>
      <c r="X140" s="32"/>
      <c r="Y140" s="32"/>
      <c r="Z140" s="32"/>
      <c r="AA140" s="32"/>
      <c r="AB140" s="32"/>
      <c r="AC140" s="32"/>
      <c r="AD140" s="32"/>
      <c r="AE140" s="32"/>
      <c r="AT140" s="15" t="s">
        <v>154</v>
      </c>
      <c r="AU140" s="15" t="s">
        <v>144</v>
      </c>
    </row>
    <row r="141" spans="1:65" s="2" customFormat="1" ht="36" customHeight="1">
      <c r="A141" s="32"/>
      <c r="B141" s="33"/>
      <c r="C141" s="186" t="s">
        <v>248</v>
      </c>
      <c r="D141" s="186" t="s">
        <v>139</v>
      </c>
      <c r="E141" s="187" t="s">
        <v>249</v>
      </c>
      <c r="F141" s="188" t="s">
        <v>250</v>
      </c>
      <c r="G141" s="189" t="s">
        <v>240</v>
      </c>
      <c r="H141" s="190">
        <v>7.3209999999999997</v>
      </c>
      <c r="I141" s="191"/>
      <c r="J141" s="192">
        <f>ROUND(I141*H141,2)</f>
        <v>0</v>
      </c>
      <c r="K141" s="193"/>
      <c r="L141" s="37"/>
      <c r="M141" s="194" t="s">
        <v>19</v>
      </c>
      <c r="N141" s="195" t="s">
        <v>45</v>
      </c>
      <c r="O141" s="62"/>
      <c r="P141" s="196">
        <f>O141*H141</f>
        <v>0</v>
      </c>
      <c r="Q141" s="196">
        <v>0</v>
      </c>
      <c r="R141" s="196">
        <f>Q141*H141</f>
        <v>0</v>
      </c>
      <c r="S141" s="196">
        <v>0</v>
      </c>
      <c r="T141" s="197">
        <f>S141*H141</f>
        <v>0</v>
      </c>
      <c r="U141" s="32"/>
      <c r="V141" s="32"/>
      <c r="W141" s="32"/>
      <c r="X141" s="32"/>
      <c r="Y141" s="32"/>
      <c r="Z141" s="32"/>
      <c r="AA141" s="32"/>
      <c r="AB141" s="32"/>
      <c r="AC141" s="32"/>
      <c r="AD141" s="32"/>
      <c r="AE141" s="32"/>
      <c r="AR141" s="198" t="s">
        <v>143</v>
      </c>
      <c r="AT141" s="198" t="s">
        <v>139</v>
      </c>
      <c r="AU141" s="198" t="s">
        <v>144</v>
      </c>
      <c r="AY141" s="15" t="s">
        <v>136</v>
      </c>
      <c r="BE141" s="199">
        <f>IF(N141="základní",J141,0)</f>
        <v>0</v>
      </c>
      <c r="BF141" s="199">
        <f>IF(N141="snížená",J141,0)</f>
        <v>0</v>
      </c>
      <c r="BG141" s="199">
        <f>IF(N141="zákl. přenesená",J141,0)</f>
        <v>0</v>
      </c>
      <c r="BH141" s="199">
        <f>IF(N141="sníž. přenesená",J141,0)</f>
        <v>0</v>
      </c>
      <c r="BI141" s="199">
        <f>IF(N141="nulová",J141,0)</f>
        <v>0</v>
      </c>
      <c r="BJ141" s="15" t="s">
        <v>144</v>
      </c>
      <c r="BK141" s="199">
        <f>ROUND(I141*H141,2)</f>
        <v>0</v>
      </c>
      <c r="BL141" s="15" t="s">
        <v>143</v>
      </c>
      <c r="BM141" s="198" t="s">
        <v>1190</v>
      </c>
    </row>
    <row r="142" spans="1:65" s="2" customFormat="1" ht="97.5">
      <c r="A142" s="32"/>
      <c r="B142" s="33"/>
      <c r="C142" s="34"/>
      <c r="D142" s="200" t="s">
        <v>154</v>
      </c>
      <c r="E142" s="34"/>
      <c r="F142" s="201" t="s">
        <v>252</v>
      </c>
      <c r="G142" s="34"/>
      <c r="H142" s="34"/>
      <c r="I142" s="106"/>
      <c r="J142" s="34"/>
      <c r="K142" s="34"/>
      <c r="L142" s="37"/>
      <c r="M142" s="202"/>
      <c r="N142" s="203"/>
      <c r="O142" s="62"/>
      <c r="P142" s="62"/>
      <c r="Q142" s="62"/>
      <c r="R142" s="62"/>
      <c r="S142" s="62"/>
      <c r="T142" s="63"/>
      <c r="U142" s="32"/>
      <c r="V142" s="32"/>
      <c r="W142" s="32"/>
      <c r="X142" s="32"/>
      <c r="Y142" s="32"/>
      <c r="Z142" s="32"/>
      <c r="AA142" s="32"/>
      <c r="AB142" s="32"/>
      <c r="AC142" s="32"/>
      <c r="AD142" s="32"/>
      <c r="AE142" s="32"/>
      <c r="AT142" s="15" t="s">
        <v>154</v>
      </c>
      <c r="AU142" s="15" t="s">
        <v>144</v>
      </c>
    </row>
    <row r="143" spans="1:65" s="2" customFormat="1" ht="36" customHeight="1">
      <c r="A143" s="32"/>
      <c r="B143" s="33"/>
      <c r="C143" s="186" t="s">
        <v>253</v>
      </c>
      <c r="D143" s="186" t="s">
        <v>139</v>
      </c>
      <c r="E143" s="187" t="s">
        <v>254</v>
      </c>
      <c r="F143" s="188" t="s">
        <v>255</v>
      </c>
      <c r="G143" s="189" t="s">
        <v>240</v>
      </c>
      <c r="H143" s="190">
        <v>36.576000000000001</v>
      </c>
      <c r="I143" s="191"/>
      <c r="J143" s="192">
        <f>ROUND(I143*H143,2)</f>
        <v>0</v>
      </c>
      <c r="K143" s="193"/>
      <c r="L143" s="37"/>
      <c r="M143" s="194" t="s">
        <v>19</v>
      </c>
      <c r="N143" s="195" t="s">
        <v>45</v>
      </c>
      <c r="O143" s="62"/>
      <c r="P143" s="196">
        <f>O143*H143</f>
        <v>0</v>
      </c>
      <c r="Q143" s="196">
        <v>0</v>
      </c>
      <c r="R143" s="196">
        <f>Q143*H143</f>
        <v>0</v>
      </c>
      <c r="S143" s="196">
        <v>0</v>
      </c>
      <c r="T143" s="197">
        <f>S143*H143</f>
        <v>0</v>
      </c>
      <c r="U143" s="32"/>
      <c r="V143" s="32"/>
      <c r="W143" s="32"/>
      <c r="X143" s="32"/>
      <c r="Y143" s="32"/>
      <c r="Z143" s="32"/>
      <c r="AA143" s="32"/>
      <c r="AB143" s="32"/>
      <c r="AC143" s="32"/>
      <c r="AD143" s="32"/>
      <c r="AE143" s="32"/>
      <c r="AR143" s="198" t="s">
        <v>143</v>
      </c>
      <c r="AT143" s="198" t="s">
        <v>139</v>
      </c>
      <c r="AU143" s="198" t="s">
        <v>144</v>
      </c>
      <c r="AY143" s="15" t="s">
        <v>136</v>
      </c>
      <c r="BE143" s="199">
        <f>IF(N143="základní",J143,0)</f>
        <v>0</v>
      </c>
      <c r="BF143" s="199">
        <f>IF(N143="snížená",J143,0)</f>
        <v>0</v>
      </c>
      <c r="BG143" s="199">
        <f>IF(N143="zákl. přenesená",J143,0)</f>
        <v>0</v>
      </c>
      <c r="BH143" s="199">
        <f>IF(N143="sníž. přenesená",J143,0)</f>
        <v>0</v>
      </c>
      <c r="BI143" s="199">
        <f>IF(N143="nulová",J143,0)</f>
        <v>0</v>
      </c>
      <c r="BJ143" s="15" t="s">
        <v>144</v>
      </c>
      <c r="BK143" s="199">
        <f>ROUND(I143*H143,2)</f>
        <v>0</v>
      </c>
      <c r="BL143" s="15" t="s">
        <v>143</v>
      </c>
      <c r="BM143" s="198" t="s">
        <v>1191</v>
      </c>
    </row>
    <row r="144" spans="1:65" s="2" customFormat="1" ht="97.5">
      <c r="A144" s="32"/>
      <c r="B144" s="33"/>
      <c r="C144" s="34"/>
      <c r="D144" s="200" t="s">
        <v>154</v>
      </c>
      <c r="E144" s="34"/>
      <c r="F144" s="201" t="s">
        <v>257</v>
      </c>
      <c r="G144" s="34"/>
      <c r="H144" s="34"/>
      <c r="I144" s="106"/>
      <c r="J144" s="34"/>
      <c r="K144" s="34"/>
      <c r="L144" s="37"/>
      <c r="M144" s="202"/>
      <c r="N144" s="203"/>
      <c r="O144" s="62"/>
      <c r="P144" s="62"/>
      <c r="Q144" s="62"/>
      <c r="R144" s="62"/>
      <c r="S144" s="62"/>
      <c r="T144" s="63"/>
      <c r="U144" s="32"/>
      <c r="V144" s="32"/>
      <c r="W144" s="32"/>
      <c r="X144" s="32"/>
      <c r="Y144" s="32"/>
      <c r="Z144" s="32"/>
      <c r="AA144" s="32"/>
      <c r="AB144" s="32"/>
      <c r="AC144" s="32"/>
      <c r="AD144" s="32"/>
      <c r="AE144" s="32"/>
      <c r="AT144" s="15" t="s">
        <v>154</v>
      </c>
      <c r="AU144" s="15" t="s">
        <v>144</v>
      </c>
    </row>
    <row r="145" spans="1:65" s="12" customFormat="1" ht="22.9" customHeight="1">
      <c r="B145" s="170"/>
      <c r="C145" s="171"/>
      <c r="D145" s="172" t="s">
        <v>72</v>
      </c>
      <c r="E145" s="184" t="s">
        <v>258</v>
      </c>
      <c r="F145" s="184" t="s">
        <v>259</v>
      </c>
      <c r="G145" s="171"/>
      <c r="H145" s="171"/>
      <c r="I145" s="174"/>
      <c r="J145" s="185">
        <f>BK145</f>
        <v>0</v>
      </c>
      <c r="K145" s="171"/>
      <c r="L145" s="176"/>
      <c r="M145" s="177"/>
      <c r="N145" s="178"/>
      <c r="O145" s="178"/>
      <c r="P145" s="179">
        <f>SUM(P146:P149)</f>
        <v>0</v>
      </c>
      <c r="Q145" s="178"/>
      <c r="R145" s="179">
        <f>SUM(R146:R149)</f>
        <v>0</v>
      </c>
      <c r="S145" s="178"/>
      <c r="T145" s="180">
        <f>SUM(T146:T149)</f>
        <v>0</v>
      </c>
      <c r="AR145" s="181" t="s">
        <v>81</v>
      </c>
      <c r="AT145" s="182" t="s">
        <v>72</v>
      </c>
      <c r="AU145" s="182" t="s">
        <v>81</v>
      </c>
      <c r="AY145" s="181" t="s">
        <v>136</v>
      </c>
      <c r="BK145" s="183">
        <f>SUM(BK146:BK149)</f>
        <v>0</v>
      </c>
    </row>
    <row r="146" spans="1:65" s="2" customFormat="1" ht="48" customHeight="1">
      <c r="A146" s="32"/>
      <c r="B146" s="33"/>
      <c r="C146" s="186" t="s">
        <v>260</v>
      </c>
      <c r="D146" s="186" t="s">
        <v>139</v>
      </c>
      <c r="E146" s="187" t="s">
        <v>1037</v>
      </c>
      <c r="F146" s="188" t="s">
        <v>1038</v>
      </c>
      <c r="G146" s="189" t="s">
        <v>240</v>
      </c>
      <c r="H146" s="190">
        <v>4.9720000000000004</v>
      </c>
      <c r="I146" s="191"/>
      <c r="J146" s="192">
        <f>ROUND(I146*H146,2)</f>
        <v>0</v>
      </c>
      <c r="K146" s="193"/>
      <c r="L146" s="37"/>
      <c r="M146" s="194" t="s">
        <v>19</v>
      </c>
      <c r="N146" s="195" t="s">
        <v>45</v>
      </c>
      <c r="O146" s="62"/>
      <c r="P146" s="196">
        <f>O146*H146</f>
        <v>0</v>
      </c>
      <c r="Q146" s="196">
        <v>0</v>
      </c>
      <c r="R146" s="196">
        <f>Q146*H146</f>
        <v>0</v>
      </c>
      <c r="S146" s="196">
        <v>0</v>
      </c>
      <c r="T146" s="197">
        <f>S146*H146</f>
        <v>0</v>
      </c>
      <c r="U146" s="32"/>
      <c r="V146" s="32"/>
      <c r="W146" s="32"/>
      <c r="X146" s="32"/>
      <c r="Y146" s="32"/>
      <c r="Z146" s="32"/>
      <c r="AA146" s="32"/>
      <c r="AB146" s="32"/>
      <c r="AC146" s="32"/>
      <c r="AD146" s="32"/>
      <c r="AE146" s="32"/>
      <c r="AR146" s="198" t="s">
        <v>143</v>
      </c>
      <c r="AT146" s="198" t="s">
        <v>139</v>
      </c>
      <c r="AU146" s="198" t="s">
        <v>144</v>
      </c>
      <c r="AY146" s="15" t="s">
        <v>136</v>
      </c>
      <c r="BE146" s="199">
        <f>IF(N146="základní",J146,0)</f>
        <v>0</v>
      </c>
      <c r="BF146" s="199">
        <f>IF(N146="snížená",J146,0)</f>
        <v>0</v>
      </c>
      <c r="BG146" s="199">
        <f>IF(N146="zákl. přenesená",J146,0)</f>
        <v>0</v>
      </c>
      <c r="BH146" s="199">
        <f>IF(N146="sníž. přenesená",J146,0)</f>
        <v>0</v>
      </c>
      <c r="BI146" s="199">
        <f>IF(N146="nulová",J146,0)</f>
        <v>0</v>
      </c>
      <c r="BJ146" s="15" t="s">
        <v>144</v>
      </c>
      <c r="BK146" s="199">
        <f>ROUND(I146*H146,2)</f>
        <v>0</v>
      </c>
      <c r="BL146" s="15" t="s">
        <v>143</v>
      </c>
      <c r="BM146" s="198" t="s">
        <v>1192</v>
      </c>
    </row>
    <row r="147" spans="1:65" s="2" customFormat="1" ht="87.75">
      <c r="A147" s="32"/>
      <c r="B147" s="33"/>
      <c r="C147" s="34"/>
      <c r="D147" s="200" t="s">
        <v>154</v>
      </c>
      <c r="E147" s="34"/>
      <c r="F147" s="201" t="s">
        <v>264</v>
      </c>
      <c r="G147" s="34"/>
      <c r="H147" s="34"/>
      <c r="I147" s="106"/>
      <c r="J147" s="34"/>
      <c r="K147" s="34"/>
      <c r="L147" s="37"/>
      <c r="M147" s="202"/>
      <c r="N147" s="203"/>
      <c r="O147" s="62"/>
      <c r="P147" s="62"/>
      <c r="Q147" s="62"/>
      <c r="R147" s="62"/>
      <c r="S147" s="62"/>
      <c r="T147" s="63"/>
      <c r="U147" s="32"/>
      <c r="V147" s="32"/>
      <c r="W147" s="32"/>
      <c r="X147" s="32"/>
      <c r="Y147" s="32"/>
      <c r="Z147" s="32"/>
      <c r="AA147" s="32"/>
      <c r="AB147" s="32"/>
      <c r="AC147" s="32"/>
      <c r="AD147" s="32"/>
      <c r="AE147" s="32"/>
      <c r="AT147" s="15" t="s">
        <v>154</v>
      </c>
      <c r="AU147" s="15" t="s">
        <v>144</v>
      </c>
    </row>
    <row r="148" spans="1:65" s="2" customFormat="1" ht="48" customHeight="1">
      <c r="A148" s="32"/>
      <c r="B148" s="33"/>
      <c r="C148" s="186" t="s">
        <v>269</v>
      </c>
      <c r="D148" s="186" t="s">
        <v>139</v>
      </c>
      <c r="E148" s="187" t="s">
        <v>261</v>
      </c>
      <c r="F148" s="188" t="s">
        <v>262</v>
      </c>
      <c r="G148" s="189" t="s">
        <v>240</v>
      </c>
      <c r="H148" s="190">
        <v>4.9720000000000004</v>
      </c>
      <c r="I148" s="191"/>
      <c r="J148" s="192">
        <f>ROUND(I148*H148,2)</f>
        <v>0</v>
      </c>
      <c r="K148" s="193"/>
      <c r="L148" s="37"/>
      <c r="M148" s="194" t="s">
        <v>19</v>
      </c>
      <c r="N148" s="195" t="s">
        <v>45</v>
      </c>
      <c r="O148" s="62"/>
      <c r="P148" s="196">
        <f>O148*H148</f>
        <v>0</v>
      </c>
      <c r="Q148" s="196">
        <v>0</v>
      </c>
      <c r="R148" s="196">
        <f>Q148*H148</f>
        <v>0</v>
      </c>
      <c r="S148" s="196">
        <v>0</v>
      </c>
      <c r="T148" s="197">
        <f>S148*H148</f>
        <v>0</v>
      </c>
      <c r="U148" s="32"/>
      <c r="V148" s="32"/>
      <c r="W148" s="32"/>
      <c r="X148" s="32"/>
      <c r="Y148" s="32"/>
      <c r="Z148" s="32"/>
      <c r="AA148" s="32"/>
      <c r="AB148" s="32"/>
      <c r="AC148" s="32"/>
      <c r="AD148" s="32"/>
      <c r="AE148" s="32"/>
      <c r="AR148" s="198" t="s">
        <v>143</v>
      </c>
      <c r="AT148" s="198" t="s">
        <v>139</v>
      </c>
      <c r="AU148" s="198" t="s">
        <v>144</v>
      </c>
      <c r="AY148" s="15" t="s">
        <v>136</v>
      </c>
      <c r="BE148" s="199">
        <f>IF(N148="základní",J148,0)</f>
        <v>0</v>
      </c>
      <c r="BF148" s="199">
        <f>IF(N148="snížená",J148,0)</f>
        <v>0</v>
      </c>
      <c r="BG148" s="199">
        <f>IF(N148="zákl. přenesená",J148,0)</f>
        <v>0</v>
      </c>
      <c r="BH148" s="199">
        <f>IF(N148="sníž. přenesená",J148,0)</f>
        <v>0</v>
      </c>
      <c r="BI148" s="199">
        <f>IF(N148="nulová",J148,0)</f>
        <v>0</v>
      </c>
      <c r="BJ148" s="15" t="s">
        <v>144</v>
      </c>
      <c r="BK148" s="199">
        <f>ROUND(I148*H148,2)</f>
        <v>0</v>
      </c>
      <c r="BL148" s="15" t="s">
        <v>143</v>
      </c>
      <c r="BM148" s="198" t="s">
        <v>1193</v>
      </c>
    </row>
    <row r="149" spans="1:65" s="2" customFormat="1" ht="87.75">
      <c r="A149" s="32"/>
      <c r="B149" s="33"/>
      <c r="C149" s="34"/>
      <c r="D149" s="200" t="s">
        <v>154</v>
      </c>
      <c r="E149" s="34"/>
      <c r="F149" s="201" t="s">
        <v>264</v>
      </c>
      <c r="G149" s="34"/>
      <c r="H149" s="34"/>
      <c r="I149" s="106"/>
      <c r="J149" s="34"/>
      <c r="K149" s="34"/>
      <c r="L149" s="37"/>
      <c r="M149" s="202"/>
      <c r="N149" s="203"/>
      <c r="O149" s="62"/>
      <c r="P149" s="62"/>
      <c r="Q149" s="62"/>
      <c r="R149" s="62"/>
      <c r="S149" s="62"/>
      <c r="T149" s="63"/>
      <c r="U149" s="32"/>
      <c r="V149" s="32"/>
      <c r="W149" s="32"/>
      <c r="X149" s="32"/>
      <c r="Y149" s="32"/>
      <c r="Z149" s="32"/>
      <c r="AA149" s="32"/>
      <c r="AB149" s="32"/>
      <c r="AC149" s="32"/>
      <c r="AD149" s="32"/>
      <c r="AE149" s="32"/>
      <c r="AT149" s="15" t="s">
        <v>154</v>
      </c>
      <c r="AU149" s="15" t="s">
        <v>144</v>
      </c>
    </row>
    <row r="150" spans="1:65" s="12" customFormat="1" ht="25.9" customHeight="1">
      <c r="B150" s="170"/>
      <c r="C150" s="171"/>
      <c r="D150" s="172" t="s">
        <v>72</v>
      </c>
      <c r="E150" s="173" t="s">
        <v>265</v>
      </c>
      <c r="F150" s="173" t="s">
        <v>266</v>
      </c>
      <c r="G150" s="171"/>
      <c r="H150" s="171"/>
      <c r="I150" s="174"/>
      <c r="J150" s="175">
        <f>BK150</f>
        <v>0</v>
      </c>
      <c r="K150" s="171"/>
      <c r="L150" s="176"/>
      <c r="M150" s="177"/>
      <c r="N150" s="178"/>
      <c r="O150" s="178"/>
      <c r="P150" s="179">
        <f>P151+P160+P186+P216+P249+P252+P258+P270+P284+P294+P304+P315+P330+P341+P345</f>
        <v>0</v>
      </c>
      <c r="Q150" s="178"/>
      <c r="R150" s="179">
        <f>R151+R160+R186+R216+R249+R252+R258+R270+R284+R294+R304+R315+R330+R341+R345</f>
        <v>1.0352749999999999</v>
      </c>
      <c r="S150" s="178"/>
      <c r="T150" s="180">
        <f>T151+T160+T186+T216+T249+T252+T258+T270+T284+T294+T304+T315+T330+T341+T345</f>
        <v>0.20085000000000003</v>
      </c>
      <c r="AR150" s="181" t="s">
        <v>144</v>
      </c>
      <c r="AT150" s="182" t="s">
        <v>72</v>
      </c>
      <c r="AU150" s="182" t="s">
        <v>73</v>
      </c>
      <c r="AY150" s="181" t="s">
        <v>136</v>
      </c>
      <c r="BK150" s="183">
        <f>BK151+BK160+BK186+BK216+BK249+BK252+BK258+BK270+BK284+BK294+BK304+BK315+BK330+BK341+BK345</f>
        <v>0</v>
      </c>
    </row>
    <row r="151" spans="1:65" s="12" customFormat="1" ht="22.9" customHeight="1">
      <c r="B151" s="170"/>
      <c r="C151" s="171"/>
      <c r="D151" s="172" t="s">
        <v>72</v>
      </c>
      <c r="E151" s="184" t="s">
        <v>267</v>
      </c>
      <c r="F151" s="184" t="s">
        <v>268</v>
      </c>
      <c r="G151" s="171"/>
      <c r="H151" s="171"/>
      <c r="I151" s="174"/>
      <c r="J151" s="185">
        <f>BK151</f>
        <v>0</v>
      </c>
      <c r="K151" s="171"/>
      <c r="L151" s="176"/>
      <c r="M151" s="177"/>
      <c r="N151" s="178"/>
      <c r="O151" s="178"/>
      <c r="P151" s="179">
        <f>SUM(P152:P159)</f>
        <v>0</v>
      </c>
      <c r="Q151" s="178"/>
      <c r="R151" s="179">
        <f>SUM(R152:R159)</f>
        <v>9.1600000000000001E-2</v>
      </c>
      <c r="S151" s="178"/>
      <c r="T151" s="180">
        <f>SUM(T152:T159)</f>
        <v>3.6000000000000004E-2</v>
      </c>
      <c r="AR151" s="181" t="s">
        <v>144</v>
      </c>
      <c r="AT151" s="182" t="s">
        <v>72</v>
      </c>
      <c r="AU151" s="182" t="s">
        <v>81</v>
      </c>
      <c r="AY151" s="181" t="s">
        <v>136</v>
      </c>
      <c r="BK151" s="183">
        <f>SUM(BK152:BK159)</f>
        <v>0</v>
      </c>
    </row>
    <row r="152" spans="1:65" s="2" customFormat="1" ht="24" customHeight="1">
      <c r="A152" s="32"/>
      <c r="B152" s="33"/>
      <c r="C152" s="186" t="s">
        <v>274</v>
      </c>
      <c r="D152" s="186" t="s">
        <v>139</v>
      </c>
      <c r="E152" s="187" t="s">
        <v>270</v>
      </c>
      <c r="F152" s="188" t="s">
        <v>271</v>
      </c>
      <c r="G152" s="189" t="s">
        <v>142</v>
      </c>
      <c r="H152" s="190">
        <v>9</v>
      </c>
      <c r="I152" s="191"/>
      <c r="J152" s="192">
        <f>ROUND(I152*H152,2)</f>
        <v>0</v>
      </c>
      <c r="K152" s="193"/>
      <c r="L152" s="37"/>
      <c r="M152" s="194" t="s">
        <v>19</v>
      </c>
      <c r="N152" s="195" t="s">
        <v>45</v>
      </c>
      <c r="O152" s="62"/>
      <c r="P152" s="196">
        <f>O152*H152</f>
        <v>0</v>
      </c>
      <c r="Q152" s="196">
        <v>0</v>
      </c>
      <c r="R152" s="196">
        <f>Q152*H152</f>
        <v>0</v>
      </c>
      <c r="S152" s="196">
        <v>4.0000000000000001E-3</v>
      </c>
      <c r="T152" s="197">
        <f>S152*H152</f>
        <v>3.6000000000000004E-2</v>
      </c>
      <c r="U152" s="32"/>
      <c r="V152" s="32"/>
      <c r="W152" s="32"/>
      <c r="X152" s="32"/>
      <c r="Y152" s="32"/>
      <c r="Z152" s="32"/>
      <c r="AA152" s="32"/>
      <c r="AB152" s="32"/>
      <c r="AC152" s="32"/>
      <c r="AD152" s="32"/>
      <c r="AE152" s="32"/>
      <c r="AR152" s="198" t="s">
        <v>211</v>
      </c>
      <c r="AT152" s="198" t="s">
        <v>139</v>
      </c>
      <c r="AU152" s="198" t="s">
        <v>144</v>
      </c>
      <c r="AY152" s="15" t="s">
        <v>136</v>
      </c>
      <c r="BE152" s="199">
        <f>IF(N152="základní",J152,0)</f>
        <v>0</v>
      </c>
      <c r="BF152" s="199">
        <f>IF(N152="snížená",J152,0)</f>
        <v>0</v>
      </c>
      <c r="BG152" s="199">
        <f>IF(N152="zákl. přenesená",J152,0)</f>
        <v>0</v>
      </c>
      <c r="BH152" s="199">
        <f>IF(N152="sníž. přenesená",J152,0)</f>
        <v>0</v>
      </c>
      <c r="BI152" s="199">
        <f>IF(N152="nulová",J152,0)</f>
        <v>0</v>
      </c>
      <c r="BJ152" s="15" t="s">
        <v>144</v>
      </c>
      <c r="BK152" s="199">
        <f>ROUND(I152*H152,2)</f>
        <v>0</v>
      </c>
      <c r="BL152" s="15" t="s">
        <v>211</v>
      </c>
      <c r="BM152" s="198" t="s">
        <v>1194</v>
      </c>
    </row>
    <row r="153" spans="1:65" s="2" customFormat="1" ht="39">
      <c r="A153" s="32"/>
      <c r="B153" s="33"/>
      <c r="C153" s="34"/>
      <c r="D153" s="200" t="s">
        <v>154</v>
      </c>
      <c r="E153" s="34"/>
      <c r="F153" s="201" t="s">
        <v>273</v>
      </c>
      <c r="G153" s="34"/>
      <c r="H153" s="34"/>
      <c r="I153" s="106"/>
      <c r="J153" s="34"/>
      <c r="K153" s="34"/>
      <c r="L153" s="37"/>
      <c r="M153" s="202"/>
      <c r="N153" s="203"/>
      <c r="O153" s="62"/>
      <c r="P153" s="62"/>
      <c r="Q153" s="62"/>
      <c r="R153" s="62"/>
      <c r="S153" s="62"/>
      <c r="T153" s="63"/>
      <c r="U153" s="32"/>
      <c r="V153" s="32"/>
      <c r="W153" s="32"/>
      <c r="X153" s="32"/>
      <c r="Y153" s="32"/>
      <c r="Z153" s="32"/>
      <c r="AA153" s="32"/>
      <c r="AB153" s="32"/>
      <c r="AC153" s="32"/>
      <c r="AD153" s="32"/>
      <c r="AE153" s="32"/>
      <c r="AT153" s="15" t="s">
        <v>154</v>
      </c>
      <c r="AU153" s="15" t="s">
        <v>144</v>
      </c>
    </row>
    <row r="154" spans="1:65" s="2" customFormat="1" ht="24" customHeight="1">
      <c r="A154" s="32"/>
      <c r="B154" s="33"/>
      <c r="C154" s="186" t="s">
        <v>278</v>
      </c>
      <c r="D154" s="186" t="s">
        <v>139</v>
      </c>
      <c r="E154" s="187" t="s">
        <v>275</v>
      </c>
      <c r="F154" s="188" t="s">
        <v>276</v>
      </c>
      <c r="G154" s="189" t="s">
        <v>142</v>
      </c>
      <c r="H154" s="190">
        <v>11</v>
      </c>
      <c r="I154" s="191"/>
      <c r="J154" s="192">
        <f>ROUND(I154*H154,2)</f>
        <v>0</v>
      </c>
      <c r="K154" s="193"/>
      <c r="L154" s="37"/>
      <c r="M154" s="194" t="s">
        <v>19</v>
      </c>
      <c r="N154" s="195" t="s">
        <v>45</v>
      </c>
      <c r="O154" s="62"/>
      <c r="P154" s="196">
        <f>O154*H154</f>
        <v>0</v>
      </c>
      <c r="Q154" s="196">
        <v>4.5799999999999999E-3</v>
      </c>
      <c r="R154" s="196">
        <f>Q154*H154</f>
        <v>5.0380000000000001E-2</v>
      </c>
      <c r="S154" s="196">
        <v>0</v>
      </c>
      <c r="T154" s="197">
        <f>S154*H154</f>
        <v>0</v>
      </c>
      <c r="U154" s="32"/>
      <c r="V154" s="32"/>
      <c r="W154" s="32"/>
      <c r="X154" s="32"/>
      <c r="Y154" s="32"/>
      <c r="Z154" s="32"/>
      <c r="AA154" s="32"/>
      <c r="AB154" s="32"/>
      <c r="AC154" s="32"/>
      <c r="AD154" s="32"/>
      <c r="AE154" s="32"/>
      <c r="AR154" s="198" t="s">
        <v>211</v>
      </c>
      <c r="AT154" s="198" t="s">
        <v>139</v>
      </c>
      <c r="AU154" s="198" t="s">
        <v>144</v>
      </c>
      <c r="AY154" s="15" t="s">
        <v>136</v>
      </c>
      <c r="BE154" s="199">
        <f>IF(N154="základní",J154,0)</f>
        <v>0</v>
      </c>
      <c r="BF154" s="199">
        <f>IF(N154="snížená",J154,0)</f>
        <v>0</v>
      </c>
      <c r="BG154" s="199">
        <f>IF(N154="zákl. přenesená",J154,0)</f>
        <v>0</v>
      </c>
      <c r="BH154" s="199">
        <f>IF(N154="sníž. přenesená",J154,0)</f>
        <v>0</v>
      </c>
      <c r="BI154" s="199">
        <f>IF(N154="nulová",J154,0)</f>
        <v>0</v>
      </c>
      <c r="BJ154" s="15" t="s">
        <v>144</v>
      </c>
      <c r="BK154" s="199">
        <f>ROUND(I154*H154,2)</f>
        <v>0</v>
      </c>
      <c r="BL154" s="15" t="s">
        <v>211</v>
      </c>
      <c r="BM154" s="198" t="s">
        <v>1195</v>
      </c>
    </row>
    <row r="155" spans="1:65" s="2" customFormat="1" ht="24" customHeight="1">
      <c r="A155" s="32"/>
      <c r="B155" s="33"/>
      <c r="C155" s="186" t="s">
        <v>282</v>
      </c>
      <c r="D155" s="186" t="s">
        <v>139</v>
      </c>
      <c r="E155" s="187" t="s">
        <v>279</v>
      </c>
      <c r="F155" s="188" t="s">
        <v>280</v>
      </c>
      <c r="G155" s="189" t="s">
        <v>142</v>
      </c>
      <c r="H155" s="190">
        <v>9</v>
      </c>
      <c r="I155" s="191"/>
      <c r="J155" s="192">
        <f>ROUND(I155*H155,2)</f>
        <v>0</v>
      </c>
      <c r="K155" s="193"/>
      <c r="L155" s="37"/>
      <c r="M155" s="194" t="s">
        <v>19</v>
      </c>
      <c r="N155" s="195" t="s">
        <v>45</v>
      </c>
      <c r="O155" s="62"/>
      <c r="P155" s="196">
        <f>O155*H155</f>
        <v>0</v>
      </c>
      <c r="Q155" s="196">
        <v>4.5799999999999999E-3</v>
      </c>
      <c r="R155" s="196">
        <f>Q155*H155</f>
        <v>4.122E-2</v>
      </c>
      <c r="S155" s="196">
        <v>0</v>
      </c>
      <c r="T155" s="197">
        <f>S155*H155</f>
        <v>0</v>
      </c>
      <c r="U155" s="32"/>
      <c r="V155" s="32"/>
      <c r="W155" s="32"/>
      <c r="X155" s="32"/>
      <c r="Y155" s="32"/>
      <c r="Z155" s="32"/>
      <c r="AA155" s="32"/>
      <c r="AB155" s="32"/>
      <c r="AC155" s="32"/>
      <c r="AD155" s="32"/>
      <c r="AE155" s="32"/>
      <c r="AR155" s="198" t="s">
        <v>211</v>
      </c>
      <c r="AT155" s="198" t="s">
        <v>139</v>
      </c>
      <c r="AU155" s="198" t="s">
        <v>144</v>
      </c>
      <c r="AY155" s="15" t="s">
        <v>136</v>
      </c>
      <c r="BE155" s="199">
        <f>IF(N155="základní",J155,0)</f>
        <v>0</v>
      </c>
      <c r="BF155" s="199">
        <f>IF(N155="snížená",J155,0)</f>
        <v>0</v>
      </c>
      <c r="BG155" s="199">
        <f>IF(N155="zákl. přenesená",J155,0)</f>
        <v>0</v>
      </c>
      <c r="BH155" s="199">
        <f>IF(N155="sníž. přenesená",J155,0)</f>
        <v>0</v>
      </c>
      <c r="BI155" s="199">
        <f>IF(N155="nulová",J155,0)</f>
        <v>0</v>
      </c>
      <c r="BJ155" s="15" t="s">
        <v>144</v>
      </c>
      <c r="BK155" s="199">
        <f>ROUND(I155*H155,2)</f>
        <v>0</v>
      </c>
      <c r="BL155" s="15" t="s">
        <v>211</v>
      </c>
      <c r="BM155" s="198" t="s">
        <v>1196</v>
      </c>
    </row>
    <row r="156" spans="1:65" s="2" customFormat="1" ht="48" customHeight="1">
      <c r="A156" s="32"/>
      <c r="B156" s="33"/>
      <c r="C156" s="186" t="s">
        <v>287</v>
      </c>
      <c r="D156" s="186" t="s">
        <v>139</v>
      </c>
      <c r="E156" s="187" t="s">
        <v>283</v>
      </c>
      <c r="F156" s="188" t="s">
        <v>284</v>
      </c>
      <c r="G156" s="189" t="s">
        <v>240</v>
      </c>
      <c r="H156" s="190">
        <v>9.1999999999999998E-2</v>
      </c>
      <c r="I156" s="191"/>
      <c r="J156" s="192">
        <f>ROUND(I156*H156,2)</f>
        <v>0</v>
      </c>
      <c r="K156" s="193"/>
      <c r="L156" s="37"/>
      <c r="M156" s="194" t="s">
        <v>19</v>
      </c>
      <c r="N156" s="195" t="s">
        <v>45</v>
      </c>
      <c r="O156" s="62"/>
      <c r="P156" s="196">
        <f>O156*H156</f>
        <v>0</v>
      </c>
      <c r="Q156" s="196">
        <v>0</v>
      </c>
      <c r="R156" s="196">
        <f>Q156*H156</f>
        <v>0</v>
      </c>
      <c r="S156" s="196">
        <v>0</v>
      </c>
      <c r="T156" s="197">
        <f>S156*H156</f>
        <v>0</v>
      </c>
      <c r="U156" s="32"/>
      <c r="V156" s="32"/>
      <c r="W156" s="32"/>
      <c r="X156" s="32"/>
      <c r="Y156" s="32"/>
      <c r="Z156" s="32"/>
      <c r="AA156" s="32"/>
      <c r="AB156" s="32"/>
      <c r="AC156" s="32"/>
      <c r="AD156" s="32"/>
      <c r="AE156" s="32"/>
      <c r="AR156" s="198" t="s">
        <v>211</v>
      </c>
      <c r="AT156" s="198" t="s">
        <v>139</v>
      </c>
      <c r="AU156" s="198" t="s">
        <v>144</v>
      </c>
      <c r="AY156" s="15" t="s">
        <v>136</v>
      </c>
      <c r="BE156" s="199">
        <f>IF(N156="základní",J156,0)</f>
        <v>0</v>
      </c>
      <c r="BF156" s="199">
        <f>IF(N156="snížená",J156,0)</f>
        <v>0</v>
      </c>
      <c r="BG156" s="199">
        <f>IF(N156="zákl. přenesená",J156,0)</f>
        <v>0</v>
      </c>
      <c r="BH156" s="199">
        <f>IF(N156="sníž. přenesená",J156,0)</f>
        <v>0</v>
      </c>
      <c r="BI156" s="199">
        <f>IF(N156="nulová",J156,0)</f>
        <v>0</v>
      </c>
      <c r="BJ156" s="15" t="s">
        <v>144</v>
      </c>
      <c r="BK156" s="199">
        <f>ROUND(I156*H156,2)</f>
        <v>0</v>
      </c>
      <c r="BL156" s="15" t="s">
        <v>211</v>
      </c>
      <c r="BM156" s="198" t="s">
        <v>1197</v>
      </c>
    </row>
    <row r="157" spans="1:65" s="2" customFormat="1" ht="126.75">
      <c r="A157" s="32"/>
      <c r="B157" s="33"/>
      <c r="C157" s="34"/>
      <c r="D157" s="200" t="s">
        <v>154</v>
      </c>
      <c r="E157" s="34"/>
      <c r="F157" s="201" t="s">
        <v>286</v>
      </c>
      <c r="G157" s="34"/>
      <c r="H157" s="34"/>
      <c r="I157" s="106"/>
      <c r="J157" s="34"/>
      <c r="K157" s="34"/>
      <c r="L157" s="37"/>
      <c r="M157" s="202"/>
      <c r="N157" s="203"/>
      <c r="O157" s="62"/>
      <c r="P157" s="62"/>
      <c r="Q157" s="62"/>
      <c r="R157" s="62"/>
      <c r="S157" s="62"/>
      <c r="T157" s="63"/>
      <c r="U157" s="32"/>
      <c r="V157" s="32"/>
      <c r="W157" s="32"/>
      <c r="X157" s="32"/>
      <c r="Y157" s="32"/>
      <c r="Z157" s="32"/>
      <c r="AA157" s="32"/>
      <c r="AB157" s="32"/>
      <c r="AC157" s="32"/>
      <c r="AD157" s="32"/>
      <c r="AE157" s="32"/>
      <c r="AT157" s="15" t="s">
        <v>154</v>
      </c>
      <c r="AU157" s="15" t="s">
        <v>144</v>
      </c>
    </row>
    <row r="158" spans="1:65" s="2" customFormat="1" ht="48" customHeight="1">
      <c r="A158" s="32"/>
      <c r="B158" s="33"/>
      <c r="C158" s="186" t="s">
        <v>293</v>
      </c>
      <c r="D158" s="186" t="s">
        <v>139</v>
      </c>
      <c r="E158" s="187" t="s">
        <v>288</v>
      </c>
      <c r="F158" s="188" t="s">
        <v>289</v>
      </c>
      <c r="G158" s="189" t="s">
        <v>240</v>
      </c>
      <c r="H158" s="190">
        <v>9.1999999999999998E-2</v>
      </c>
      <c r="I158" s="191"/>
      <c r="J158" s="192">
        <f>ROUND(I158*H158,2)</f>
        <v>0</v>
      </c>
      <c r="K158" s="193"/>
      <c r="L158" s="37"/>
      <c r="M158" s="194" t="s">
        <v>19</v>
      </c>
      <c r="N158" s="195" t="s">
        <v>45</v>
      </c>
      <c r="O158" s="62"/>
      <c r="P158" s="196">
        <f>O158*H158</f>
        <v>0</v>
      </c>
      <c r="Q158" s="196">
        <v>0</v>
      </c>
      <c r="R158" s="196">
        <f>Q158*H158</f>
        <v>0</v>
      </c>
      <c r="S158" s="196">
        <v>0</v>
      </c>
      <c r="T158" s="197">
        <f>S158*H158</f>
        <v>0</v>
      </c>
      <c r="U158" s="32"/>
      <c r="V158" s="32"/>
      <c r="W158" s="32"/>
      <c r="X158" s="32"/>
      <c r="Y158" s="32"/>
      <c r="Z158" s="32"/>
      <c r="AA158" s="32"/>
      <c r="AB158" s="32"/>
      <c r="AC158" s="32"/>
      <c r="AD158" s="32"/>
      <c r="AE158" s="32"/>
      <c r="AR158" s="198" t="s">
        <v>211</v>
      </c>
      <c r="AT158" s="198" t="s">
        <v>139</v>
      </c>
      <c r="AU158" s="198" t="s">
        <v>144</v>
      </c>
      <c r="AY158" s="15" t="s">
        <v>136</v>
      </c>
      <c r="BE158" s="199">
        <f>IF(N158="základní",J158,0)</f>
        <v>0</v>
      </c>
      <c r="BF158" s="199">
        <f>IF(N158="snížená",J158,0)</f>
        <v>0</v>
      </c>
      <c r="BG158" s="199">
        <f>IF(N158="zákl. přenesená",J158,0)</f>
        <v>0</v>
      </c>
      <c r="BH158" s="199">
        <f>IF(N158="sníž. přenesená",J158,0)</f>
        <v>0</v>
      </c>
      <c r="BI158" s="199">
        <f>IF(N158="nulová",J158,0)</f>
        <v>0</v>
      </c>
      <c r="BJ158" s="15" t="s">
        <v>144</v>
      </c>
      <c r="BK158" s="199">
        <f>ROUND(I158*H158,2)</f>
        <v>0</v>
      </c>
      <c r="BL158" s="15" t="s">
        <v>211</v>
      </c>
      <c r="BM158" s="198" t="s">
        <v>1198</v>
      </c>
    </row>
    <row r="159" spans="1:65" s="2" customFormat="1" ht="126.75">
      <c r="A159" s="32"/>
      <c r="B159" s="33"/>
      <c r="C159" s="34"/>
      <c r="D159" s="200" t="s">
        <v>154</v>
      </c>
      <c r="E159" s="34"/>
      <c r="F159" s="201" t="s">
        <v>286</v>
      </c>
      <c r="G159" s="34"/>
      <c r="H159" s="34"/>
      <c r="I159" s="106"/>
      <c r="J159" s="34"/>
      <c r="K159" s="34"/>
      <c r="L159" s="37"/>
      <c r="M159" s="202"/>
      <c r="N159" s="203"/>
      <c r="O159" s="62"/>
      <c r="P159" s="62"/>
      <c r="Q159" s="62"/>
      <c r="R159" s="62"/>
      <c r="S159" s="62"/>
      <c r="T159" s="63"/>
      <c r="U159" s="32"/>
      <c r="V159" s="32"/>
      <c r="W159" s="32"/>
      <c r="X159" s="32"/>
      <c r="Y159" s="32"/>
      <c r="Z159" s="32"/>
      <c r="AA159" s="32"/>
      <c r="AB159" s="32"/>
      <c r="AC159" s="32"/>
      <c r="AD159" s="32"/>
      <c r="AE159" s="32"/>
      <c r="AT159" s="15" t="s">
        <v>154</v>
      </c>
      <c r="AU159" s="15" t="s">
        <v>144</v>
      </c>
    </row>
    <row r="160" spans="1:65" s="12" customFormat="1" ht="22.9" customHeight="1">
      <c r="B160" s="170"/>
      <c r="C160" s="171"/>
      <c r="D160" s="172" t="s">
        <v>72</v>
      </c>
      <c r="E160" s="184" t="s">
        <v>291</v>
      </c>
      <c r="F160" s="184" t="s">
        <v>292</v>
      </c>
      <c r="G160" s="171"/>
      <c r="H160" s="171"/>
      <c r="I160" s="174"/>
      <c r="J160" s="185">
        <f>BK160</f>
        <v>0</v>
      </c>
      <c r="K160" s="171"/>
      <c r="L160" s="176"/>
      <c r="M160" s="177"/>
      <c r="N160" s="178"/>
      <c r="O160" s="178"/>
      <c r="P160" s="179">
        <f>SUM(P161:P185)</f>
        <v>0</v>
      </c>
      <c r="Q160" s="178"/>
      <c r="R160" s="179">
        <f>SUM(R161:R185)</f>
        <v>1.7400000000000002E-2</v>
      </c>
      <c r="S160" s="178"/>
      <c r="T160" s="180">
        <f>SUM(T161:T185)</f>
        <v>0</v>
      </c>
      <c r="AR160" s="181" t="s">
        <v>144</v>
      </c>
      <c r="AT160" s="182" t="s">
        <v>72</v>
      </c>
      <c r="AU160" s="182" t="s">
        <v>81</v>
      </c>
      <c r="AY160" s="181" t="s">
        <v>136</v>
      </c>
      <c r="BK160" s="183">
        <f>SUM(BK161:BK185)</f>
        <v>0</v>
      </c>
    </row>
    <row r="161" spans="1:65" s="2" customFormat="1" ht="24" customHeight="1">
      <c r="A161" s="32"/>
      <c r="B161" s="33"/>
      <c r="C161" s="186" t="s">
        <v>298</v>
      </c>
      <c r="D161" s="186" t="s">
        <v>139</v>
      </c>
      <c r="E161" s="187" t="s">
        <v>294</v>
      </c>
      <c r="F161" s="188" t="s">
        <v>295</v>
      </c>
      <c r="G161" s="189" t="s">
        <v>214</v>
      </c>
      <c r="H161" s="190">
        <v>2</v>
      </c>
      <c r="I161" s="191"/>
      <c r="J161" s="192">
        <f>ROUND(I161*H161,2)</f>
        <v>0</v>
      </c>
      <c r="K161" s="193"/>
      <c r="L161" s="37"/>
      <c r="M161" s="194" t="s">
        <v>19</v>
      </c>
      <c r="N161" s="195" t="s">
        <v>45</v>
      </c>
      <c r="O161" s="62"/>
      <c r="P161" s="196">
        <f>O161*H161</f>
        <v>0</v>
      </c>
      <c r="Q161" s="196">
        <v>1.1000000000000001E-3</v>
      </c>
      <c r="R161" s="196">
        <f>Q161*H161</f>
        <v>2.2000000000000001E-3</v>
      </c>
      <c r="S161" s="196">
        <v>0</v>
      </c>
      <c r="T161" s="197">
        <f>S161*H161</f>
        <v>0</v>
      </c>
      <c r="U161" s="32"/>
      <c r="V161" s="32"/>
      <c r="W161" s="32"/>
      <c r="X161" s="32"/>
      <c r="Y161" s="32"/>
      <c r="Z161" s="32"/>
      <c r="AA161" s="32"/>
      <c r="AB161" s="32"/>
      <c r="AC161" s="32"/>
      <c r="AD161" s="32"/>
      <c r="AE161" s="32"/>
      <c r="AR161" s="198" t="s">
        <v>211</v>
      </c>
      <c r="AT161" s="198" t="s">
        <v>139</v>
      </c>
      <c r="AU161" s="198" t="s">
        <v>144</v>
      </c>
      <c r="AY161" s="15" t="s">
        <v>136</v>
      </c>
      <c r="BE161" s="199">
        <f>IF(N161="základní",J161,0)</f>
        <v>0</v>
      </c>
      <c r="BF161" s="199">
        <f>IF(N161="snížená",J161,0)</f>
        <v>0</v>
      </c>
      <c r="BG161" s="199">
        <f>IF(N161="zákl. přenesená",J161,0)</f>
        <v>0</v>
      </c>
      <c r="BH161" s="199">
        <f>IF(N161="sníž. přenesená",J161,0)</f>
        <v>0</v>
      </c>
      <c r="BI161" s="199">
        <f>IF(N161="nulová",J161,0)</f>
        <v>0</v>
      </c>
      <c r="BJ161" s="15" t="s">
        <v>144</v>
      </c>
      <c r="BK161" s="199">
        <f>ROUND(I161*H161,2)</f>
        <v>0</v>
      </c>
      <c r="BL161" s="15" t="s">
        <v>211</v>
      </c>
      <c r="BM161" s="198" t="s">
        <v>1199</v>
      </c>
    </row>
    <row r="162" spans="1:65" s="2" customFormat="1" ht="58.5">
      <c r="A162" s="32"/>
      <c r="B162" s="33"/>
      <c r="C162" s="34"/>
      <c r="D162" s="200" t="s">
        <v>154</v>
      </c>
      <c r="E162" s="34"/>
      <c r="F162" s="201" t="s">
        <v>297</v>
      </c>
      <c r="G162" s="34"/>
      <c r="H162" s="34"/>
      <c r="I162" s="106"/>
      <c r="J162" s="34"/>
      <c r="K162" s="34"/>
      <c r="L162" s="37"/>
      <c r="M162" s="202"/>
      <c r="N162" s="203"/>
      <c r="O162" s="62"/>
      <c r="P162" s="62"/>
      <c r="Q162" s="62"/>
      <c r="R162" s="62"/>
      <c r="S162" s="62"/>
      <c r="T162" s="63"/>
      <c r="U162" s="32"/>
      <c r="V162" s="32"/>
      <c r="W162" s="32"/>
      <c r="X162" s="32"/>
      <c r="Y162" s="32"/>
      <c r="Z162" s="32"/>
      <c r="AA162" s="32"/>
      <c r="AB162" s="32"/>
      <c r="AC162" s="32"/>
      <c r="AD162" s="32"/>
      <c r="AE162" s="32"/>
      <c r="AT162" s="15" t="s">
        <v>154</v>
      </c>
      <c r="AU162" s="15" t="s">
        <v>144</v>
      </c>
    </row>
    <row r="163" spans="1:65" s="2" customFormat="1" ht="24" customHeight="1">
      <c r="A163" s="32"/>
      <c r="B163" s="33"/>
      <c r="C163" s="186" t="s">
        <v>302</v>
      </c>
      <c r="D163" s="186" t="s">
        <v>139</v>
      </c>
      <c r="E163" s="187" t="s">
        <v>299</v>
      </c>
      <c r="F163" s="188" t="s">
        <v>300</v>
      </c>
      <c r="G163" s="189" t="s">
        <v>214</v>
      </c>
      <c r="H163" s="190">
        <v>5</v>
      </c>
      <c r="I163" s="191"/>
      <c r="J163" s="192">
        <f>ROUND(I163*H163,2)</f>
        <v>0</v>
      </c>
      <c r="K163" s="193"/>
      <c r="L163" s="37"/>
      <c r="M163" s="194" t="s">
        <v>19</v>
      </c>
      <c r="N163" s="195" t="s">
        <v>45</v>
      </c>
      <c r="O163" s="62"/>
      <c r="P163" s="196">
        <f>O163*H163</f>
        <v>0</v>
      </c>
      <c r="Q163" s="196">
        <v>1.2099999999999999E-3</v>
      </c>
      <c r="R163" s="196">
        <f>Q163*H163</f>
        <v>6.0499999999999998E-3</v>
      </c>
      <c r="S163" s="196">
        <v>0</v>
      </c>
      <c r="T163" s="197">
        <f>S163*H163</f>
        <v>0</v>
      </c>
      <c r="U163" s="32"/>
      <c r="V163" s="32"/>
      <c r="W163" s="32"/>
      <c r="X163" s="32"/>
      <c r="Y163" s="32"/>
      <c r="Z163" s="32"/>
      <c r="AA163" s="32"/>
      <c r="AB163" s="32"/>
      <c r="AC163" s="32"/>
      <c r="AD163" s="32"/>
      <c r="AE163" s="32"/>
      <c r="AR163" s="198" t="s">
        <v>211</v>
      </c>
      <c r="AT163" s="198" t="s">
        <v>139</v>
      </c>
      <c r="AU163" s="198" t="s">
        <v>144</v>
      </c>
      <c r="AY163" s="15" t="s">
        <v>136</v>
      </c>
      <c r="BE163" s="199">
        <f>IF(N163="základní",J163,0)</f>
        <v>0</v>
      </c>
      <c r="BF163" s="199">
        <f>IF(N163="snížená",J163,0)</f>
        <v>0</v>
      </c>
      <c r="BG163" s="199">
        <f>IF(N163="zákl. přenesená",J163,0)</f>
        <v>0</v>
      </c>
      <c r="BH163" s="199">
        <f>IF(N163="sníž. přenesená",J163,0)</f>
        <v>0</v>
      </c>
      <c r="BI163" s="199">
        <f>IF(N163="nulová",J163,0)</f>
        <v>0</v>
      </c>
      <c r="BJ163" s="15" t="s">
        <v>144</v>
      </c>
      <c r="BK163" s="199">
        <f>ROUND(I163*H163,2)</f>
        <v>0</v>
      </c>
      <c r="BL163" s="15" t="s">
        <v>211</v>
      </c>
      <c r="BM163" s="198" t="s">
        <v>1200</v>
      </c>
    </row>
    <row r="164" spans="1:65" s="2" customFormat="1" ht="58.5">
      <c r="A164" s="32"/>
      <c r="B164" s="33"/>
      <c r="C164" s="34"/>
      <c r="D164" s="200" t="s">
        <v>154</v>
      </c>
      <c r="E164" s="34"/>
      <c r="F164" s="201" t="s">
        <v>297</v>
      </c>
      <c r="G164" s="34"/>
      <c r="H164" s="34"/>
      <c r="I164" s="106"/>
      <c r="J164" s="34"/>
      <c r="K164" s="34"/>
      <c r="L164" s="37"/>
      <c r="M164" s="202"/>
      <c r="N164" s="203"/>
      <c r="O164" s="62"/>
      <c r="P164" s="62"/>
      <c r="Q164" s="62"/>
      <c r="R164" s="62"/>
      <c r="S164" s="62"/>
      <c r="T164" s="63"/>
      <c r="U164" s="32"/>
      <c r="V164" s="32"/>
      <c r="W164" s="32"/>
      <c r="X164" s="32"/>
      <c r="Y164" s="32"/>
      <c r="Z164" s="32"/>
      <c r="AA164" s="32"/>
      <c r="AB164" s="32"/>
      <c r="AC164" s="32"/>
      <c r="AD164" s="32"/>
      <c r="AE164" s="32"/>
      <c r="AT164" s="15" t="s">
        <v>154</v>
      </c>
      <c r="AU164" s="15" t="s">
        <v>144</v>
      </c>
    </row>
    <row r="165" spans="1:65" s="2" customFormat="1" ht="24" customHeight="1">
      <c r="A165" s="32"/>
      <c r="B165" s="33"/>
      <c r="C165" s="186" t="s">
        <v>306</v>
      </c>
      <c r="D165" s="186" t="s">
        <v>139</v>
      </c>
      <c r="E165" s="187" t="s">
        <v>303</v>
      </c>
      <c r="F165" s="188" t="s">
        <v>304</v>
      </c>
      <c r="G165" s="189" t="s">
        <v>214</v>
      </c>
      <c r="H165" s="190">
        <v>6</v>
      </c>
      <c r="I165" s="191"/>
      <c r="J165" s="192">
        <f>ROUND(I165*H165,2)</f>
        <v>0</v>
      </c>
      <c r="K165" s="193"/>
      <c r="L165" s="37"/>
      <c r="M165" s="194" t="s">
        <v>19</v>
      </c>
      <c r="N165" s="195" t="s">
        <v>45</v>
      </c>
      <c r="O165" s="62"/>
      <c r="P165" s="196">
        <f>O165*H165</f>
        <v>0</v>
      </c>
      <c r="Q165" s="196">
        <v>2.9E-4</v>
      </c>
      <c r="R165" s="196">
        <f>Q165*H165</f>
        <v>1.74E-3</v>
      </c>
      <c r="S165" s="196">
        <v>0</v>
      </c>
      <c r="T165" s="197">
        <f>S165*H165</f>
        <v>0</v>
      </c>
      <c r="U165" s="32"/>
      <c r="V165" s="32"/>
      <c r="W165" s="32"/>
      <c r="X165" s="32"/>
      <c r="Y165" s="32"/>
      <c r="Z165" s="32"/>
      <c r="AA165" s="32"/>
      <c r="AB165" s="32"/>
      <c r="AC165" s="32"/>
      <c r="AD165" s="32"/>
      <c r="AE165" s="32"/>
      <c r="AR165" s="198" t="s">
        <v>211</v>
      </c>
      <c r="AT165" s="198" t="s">
        <v>139</v>
      </c>
      <c r="AU165" s="198" t="s">
        <v>144</v>
      </c>
      <c r="AY165" s="15" t="s">
        <v>136</v>
      </c>
      <c r="BE165" s="199">
        <f>IF(N165="základní",J165,0)</f>
        <v>0</v>
      </c>
      <c r="BF165" s="199">
        <f>IF(N165="snížená",J165,0)</f>
        <v>0</v>
      </c>
      <c r="BG165" s="199">
        <f>IF(N165="zákl. přenesená",J165,0)</f>
        <v>0</v>
      </c>
      <c r="BH165" s="199">
        <f>IF(N165="sníž. přenesená",J165,0)</f>
        <v>0</v>
      </c>
      <c r="BI165" s="199">
        <f>IF(N165="nulová",J165,0)</f>
        <v>0</v>
      </c>
      <c r="BJ165" s="15" t="s">
        <v>144</v>
      </c>
      <c r="BK165" s="199">
        <f>ROUND(I165*H165,2)</f>
        <v>0</v>
      </c>
      <c r="BL165" s="15" t="s">
        <v>211</v>
      </c>
      <c r="BM165" s="198" t="s">
        <v>1201</v>
      </c>
    </row>
    <row r="166" spans="1:65" s="2" customFormat="1" ht="58.5">
      <c r="A166" s="32"/>
      <c r="B166" s="33"/>
      <c r="C166" s="34"/>
      <c r="D166" s="200" t="s">
        <v>154</v>
      </c>
      <c r="E166" s="34"/>
      <c r="F166" s="201" t="s">
        <v>297</v>
      </c>
      <c r="G166" s="34"/>
      <c r="H166" s="34"/>
      <c r="I166" s="106"/>
      <c r="J166" s="34"/>
      <c r="K166" s="34"/>
      <c r="L166" s="37"/>
      <c r="M166" s="202"/>
      <c r="N166" s="203"/>
      <c r="O166" s="62"/>
      <c r="P166" s="62"/>
      <c r="Q166" s="62"/>
      <c r="R166" s="62"/>
      <c r="S166" s="62"/>
      <c r="T166" s="63"/>
      <c r="U166" s="32"/>
      <c r="V166" s="32"/>
      <c r="W166" s="32"/>
      <c r="X166" s="32"/>
      <c r="Y166" s="32"/>
      <c r="Z166" s="32"/>
      <c r="AA166" s="32"/>
      <c r="AB166" s="32"/>
      <c r="AC166" s="32"/>
      <c r="AD166" s="32"/>
      <c r="AE166" s="32"/>
      <c r="AT166" s="15" t="s">
        <v>154</v>
      </c>
      <c r="AU166" s="15" t="s">
        <v>144</v>
      </c>
    </row>
    <row r="167" spans="1:65" s="2" customFormat="1" ht="24" customHeight="1">
      <c r="A167" s="32"/>
      <c r="B167" s="33"/>
      <c r="C167" s="186" t="s">
        <v>310</v>
      </c>
      <c r="D167" s="186" t="s">
        <v>139</v>
      </c>
      <c r="E167" s="187" t="s">
        <v>307</v>
      </c>
      <c r="F167" s="188" t="s">
        <v>308</v>
      </c>
      <c r="G167" s="189" t="s">
        <v>214</v>
      </c>
      <c r="H167" s="190">
        <v>4</v>
      </c>
      <c r="I167" s="191"/>
      <c r="J167" s="192">
        <f>ROUND(I167*H167,2)</f>
        <v>0</v>
      </c>
      <c r="K167" s="193"/>
      <c r="L167" s="37"/>
      <c r="M167" s="194" t="s">
        <v>19</v>
      </c>
      <c r="N167" s="195" t="s">
        <v>45</v>
      </c>
      <c r="O167" s="62"/>
      <c r="P167" s="196">
        <f>O167*H167</f>
        <v>0</v>
      </c>
      <c r="Q167" s="196">
        <v>3.5E-4</v>
      </c>
      <c r="R167" s="196">
        <f>Q167*H167</f>
        <v>1.4E-3</v>
      </c>
      <c r="S167" s="196">
        <v>0</v>
      </c>
      <c r="T167" s="197">
        <f>S167*H167</f>
        <v>0</v>
      </c>
      <c r="U167" s="32"/>
      <c r="V167" s="32"/>
      <c r="W167" s="32"/>
      <c r="X167" s="32"/>
      <c r="Y167" s="32"/>
      <c r="Z167" s="32"/>
      <c r="AA167" s="32"/>
      <c r="AB167" s="32"/>
      <c r="AC167" s="32"/>
      <c r="AD167" s="32"/>
      <c r="AE167" s="32"/>
      <c r="AR167" s="198" t="s">
        <v>211</v>
      </c>
      <c r="AT167" s="198" t="s">
        <v>139</v>
      </c>
      <c r="AU167" s="198" t="s">
        <v>144</v>
      </c>
      <c r="AY167" s="15" t="s">
        <v>136</v>
      </c>
      <c r="BE167" s="199">
        <f>IF(N167="základní",J167,0)</f>
        <v>0</v>
      </c>
      <c r="BF167" s="199">
        <f>IF(N167="snížená",J167,0)</f>
        <v>0</v>
      </c>
      <c r="BG167" s="199">
        <f>IF(N167="zákl. přenesená",J167,0)</f>
        <v>0</v>
      </c>
      <c r="BH167" s="199">
        <f>IF(N167="sníž. přenesená",J167,0)</f>
        <v>0</v>
      </c>
      <c r="BI167" s="199">
        <f>IF(N167="nulová",J167,0)</f>
        <v>0</v>
      </c>
      <c r="BJ167" s="15" t="s">
        <v>144</v>
      </c>
      <c r="BK167" s="199">
        <f>ROUND(I167*H167,2)</f>
        <v>0</v>
      </c>
      <c r="BL167" s="15" t="s">
        <v>211</v>
      </c>
      <c r="BM167" s="198" t="s">
        <v>1202</v>
      </c>
    </row>
    <row r="168" spans="1:65" s="2" customFormat="1" ht="58.5">
      <c r="A168" s="32"/>
      <c r="B168" s="33"/>
      <c r="C168" s="34"/>
      <c r="D168" s="200" t="s">
        <v>154</v>
      </c>
      <c r="E168" s="34"/>
      <c r="F168" s="201" t="s">
        <v>297</v>
      </c>
      <c r="G168" s="34"/>
      <c r="H168" s="34"/>
      <c r="I168" s="106"/>
      <c r="J168" s="34"/>
      <c r="K168" s="34"/>
      <c r="L168" s="37"/>
      <c r="M168" s="202"/>
      <c r="N168" s="203"/>
      <c r="O168" s="62"/>
      <c r="P168" s="62"/>
      <c r="Q168" s="62"/>
      <c r="R168" s="62"/>
      <c r="S168" s="62"/>
      <c r="T168" s="63"/>
      <c r="U168" s="32"/>
      <c r="V168" s="32"/>
      <c r="W168" s="32"/>
      <c r="X168" s="32"/>
      <c r="Y168" s="32"/>
      <c r="Z168" s="32"/>
      <c r="AA168" s="32"/>
      <c r="AB168" s="32"/>
      <c r="AC168" s="32"/>
      <c r="AD168" s="32"/>
      <c r="AE168" s="32"/>
      <c r="AT168" s="15" t="s">
        <v>154</v>
      </c>
      <c r="AU168" s="15" t="s">
        <v>144</v>
      </c>
    </row>
    <row r="169" spans="1:65" s="2" customFormat="1" ht="24" customHeight="1">
      <c r="A169" s="32"/>
      <c r="B169" s="33"/>
      <c r="C169" s="186" t="s">
        <v>315</v>
      </c>
      <c r="D169" s="186" t="s">
        <v>139</v>
      </c>
      <c r="E169" s="187" t="s">
        <v>311</v>
      </c>
      <c r="F169" s="188" t="s">
        <v>312</v>
      </c>
      <c r="G169" s="189" t="s">
        <v>162</v>
      </c>
      <c r="H169" s="190">
        <v>2</v>
      </c>
      <c r="I169" s="191"/>
      <c r="J169" s="192">
        <f>ROUND(I169*H169,2)</f>
        <v>0</v>
      </c>
      <c r="K169" s="193"/>
      <c r="L169" s="37"/>
      <c r="M169" s="194" t="s">
        <v>19</v>
      </c>
      <c r="N169" s="195" t="s">
        <v>45</v>
      </c>
      <c r="O169" s="62"/>
      <c r="P169" s="196">
        <f>O169*H169</f>
        <v>0</v>
      </c>
      <c r="Q169" s="196">
        <v>0</v>
      </c>
      <c r="R169" s="196">
        <f>Q169*H169</f>
        <v>0</v>
      </c>
      <c r="S169" s="196">
        <v>0</v>
      </c>
      <c r="T169" s="197">
        <f>S169*H169</f>
        <v>0</v>
      </c>
      <c r="U169" s="32"/>
      <c r="V169" s="32"/>
      <c r="W169" s="32"/>
      <c r="X169" s="32"/>
      <c r="Y169" s="32"/>
      <c r="Z169" s="32"/>
      <c r="AA169" s="32"/>
      <c r="AB169" s="32"/>
      <c r="AC169" s="32"/>
      <c r="AD169" s="32"/>
      <c r="AE169" s="32"/>
      <c r="AR169" s="198" t="s">
        <v>211</v>
      </c>
      <c r="AT169" s="198" t="s">
        <v>139</v>
      </c>
      <c r="AU169" s="198" t="s">
        <v>144</v>
      </c>
      <c r="AY169" s="15" t="s">
        <v>136</v>
      </c>
      <c r="BE169" s="199">
        <f>IF(N169="základní",J169,0)</f>
        <v>0</v>
      </c>
      <c r="BF169" s="199">
        <f>IF(N169="snížená",J169,0)</f>
        <v>0</v>
      </c>
      <c r="BG169" s="199">
        <f>IF(N169="zákl. přenesená",J169,0)</f>
        <v>0</v>
      </c>
      <c r="BH169" s="199">
        <f>IF(N169="sníž. přenesená",J169,0)</f>
        <v>0</v>
      </c>
      <c r="BI169" s="199">
        <f>IF(N169="nulová",J169,0)</f>
        <v>0</v>
      </c>
      <c r="BJ169" s="15" t="s">
        <v>144</v>
      </c>
      <c r="BK169" s="199">
        <f>ROUND(I169*H169,2)</f>
        <v>0</v>
      </c>
      <c r="BL169" s="15" t="s">
        <v>211</v>
      </c>
      <c r="BM169" s="198" t="s">
        <v>1203</v>
      </c>
    </row>
    <row r="170" spans="1:65" s="2" customFormat="1" ht="58.5">
      <c r="A170" s="32"/>
      <c r="B170" s="33"/>
      <c r="C170" s="34"/>
      <c r="D170" s="200" t="s">
        <v>154</v>
      </c>
      <c r="E170" s="34"/>
      <c r="F170" s="201" t="s">
        <v>314</v>
      </c>
      <c r="G170" s="34"/>
      <c r="H170" s="34"/>
      <c r="I170" s="106"/>
      <c r="J170" s="34"/>
      <c r="K170" s="34"/>
      <c r="L170" s="37"/>
      <c r="M170" s="202"/>
      <c r="N170" s="203"/>
      <c r="O170" s="62"/>
      <c r="P170" s="62"/>
      <c r="Q170" s="62"/>
      <c r="R170" s="62"/>
      <c r="S170" s="62"/>
      <c r="T170" s="63"/>
      <c r="U170" s="32"/>
      <c r="V170" s="32"/>
      <c r="W170" s="32"/>
      <c r="X170" s="32"/>
      <c r="Y170" s="32"/>
      <c r="Z170" s="32"/>
      <c r="AA170" s="32"/>
      <c r="AB170" s="32"/>
      <c r="AC170" s="32"/>
      <c r="AD170" s="32"/>
      <c r="AE170" s="32"/>
      <c r="AT170" s="15" t="s">
        <v>154</v>
      </c>
      <c r="AU170" s="15" t="s">
        <v>144</v>
      </c>
    </row>
    <row r="171" spans="1:65" s="2" customFormat="1" ht="24" customHeight="1">
      <c r="A171" s="32"/>
      <c r="B171" s="33"/>
      <c r="C171" s="186" t="s">
        <v>319</v>
      </c>
      <c r="D171" s="186" t="s">
        <v>139</v>
      </c>
      <c r="E171" s="187" t="s">
        <v>316</v>
      </c>
      <c r="F171" s="188" t="s">
        <v>317</v>
      </c>
      <c r="G171" s="189" t="s">
        <v>162</v>
      </c>
      <c r="H171" s="190">
        <v>2</v>
      </c>
      <c r="I171" s="191"/>
      <c r="J171" s="192">
        <f>ROUND(I171*H171,2)</f>
        <v>0</v>
      </c>
      <c r="K171" s="193"/>
      <c r="L171" s="37"/>
      <c r="M171" s="194" t="s">
        <v>19</v>
      </c>
      <c r="N171" s="195" t="s">
        <v>45</v>
      </c>
      <c r="O171" s="62"/>
      <c r="P171" s="196">
        <f>O171*H171</f>
        <v>0</v>
      </c>
      <c r="Q171" s="196">
        <v>0</v>
      </c>
      <c r="R171" s="196">
        <f>Q171*H171</f>
        <v>0</v>
      </c>
      <c r="S171" s="196">
        <v>0</v>
      </c>
      <c r="T171" s="197">
        <f>S171*H171</f>
        <v>0</v>
      </c>
      <c r="U171" s="32"/>
      <c r="V171" s="32"/>
      <c r="W171" s="32"/>
      <c r="X171" s="32"/>
      <c r="Y171" s="32"/>
      <c r="Z171" s="32"/>
      <c r="AA171" s="32"/>
      <c r="AB171" s="32"/>
      <c r="AC171" s="32"/>
      <c r="AD171" s="32"/>
      <c r="AE171" s="32"/>
      <c r="AR171" s="198" t="s">
        <v>211</v>
      </c>
      <c r="AT171" s="198" t="s">
        <v>139</v>
      </c>
      <c r="AU171" s="198" t="s">
        <v>144</v>
      </c>
      <c r="AY171" s="15" t="s">
        <v>136</v>
      </c>
      <c r="BE171" s="199">
        <f>IF(N171="základní",J171,0)</f>
        <v>0</v>
      </c>
      <c r="BF171" s="199">
        <f>IF(N171="snížená",J171,0)</f>
        <v>0</v>
      </c>
      <c r="BG171" s="199">
        <f>IF(N171="zákl. přenesená",J171,0)</f>
        <v>0</v>
      </c>
      <c r="BH171" s="199">
        <f>IF(N171="sníž. přenesená",J171,0)</f>
        <v>0</v>
      </c>
      <c r="BI171" s="199">
        <f>IF(N171="nulová",J171,0)</f>
        <v>0</v>
      </c>
      <c r="BJ171" s="15" t="s">
        <v>144</v>
      </c>
      <c r="BK171" s="199">
        <f>ROUND(I171*H171,2)</f>
        <v>0</v>
      </c>
      <c r="BL171" s="15" t="s">
        <v>211</v>
      </c>
      <c r="BM171" s="198" t="s">
        <v>1204</v>
      </c>
    </row>
    <row r="172" spans="1:65" s="2" customFormat="1" ht="58.5">
      <c r="A172" s="32"/>
      <c r="B172" s="33"/>
      <c r="C172" s="34"/>
      <c r="D172" s="200" t="s">
        <v>154</v>
      </c>
      <c r="E172" s="34"/>
      <c r="F172" s="201" t="s">
        <v>314</v>
      </c>
      <c r="G172" s="34"/>
      <c r="H172" s="34"/>
      <c r="I172" s="106"/>
      <c r="J172" s="34"/>
      <c r="K172" s="34"/>
      <c r="L172" s="37"/>
      <c r="M172" s="202"/>
      <c r="N172" s="203"/>
      <c r="O172" s="62"/>
      <c r="P172" s="62"/>
      <c r="Q172" s="62"/>
      <c r="R172" s="62"/>
      <c r="S172" s="62"/>
      <c r="T172" s="63"/>
      <c r="U172" s="32"/>
      <c r="V172" s="32"/>
      <c r="W172" s="32"/>
      <c r="X172" s="32"/>
      <c r="Y172" s="32"/>
      <c r="Z172" s="32"/>
      <c r="AA172" s="32"/>
      <c r="AB172" s="32"/>
      <c r="AC172" s="32"/>
      <c r="AD172" s="32"/>
      <c r="AE172" s="32"/>
      <c r="AT172" s="15" t="s">
        <v>154</v>
      </c>
      <c r="AU172" s="15" t="s">
        <v>144</v>
      </c>
    </row>
    <row r="173" spans="1:65" s="2" customFormat="1" ht="24" customHeight="1">
      <c r="A173" s="32"/>
      <c r="B173" s="33"/>
      <c r="C173" s="186" t="s">
        <v>323</v>
      </c>
      <c r="D173" s="186" t="s">
        <v>139</v>
      </c>
      <c r="E173" s="187" t="s">
        <v>320</v>
      </c>
      <c r="F173" s="188" t="s">
        <v>321</v>
      </c>
      <c r="G173" s="189" t="s">
        <v>162</v>
      </c>
      <c r="H173" s="190">
        <v>2</v>
      </c>
      <c r="I173" s="191"/>
      <c r="J173" s="192">
        <f>ROUND(I173*H173,2)</f>
        <v>0</v>
      </c>
      <c r="K173" s="193"/>
      <c r="L173" s="37"/>
      <c r="M173" s="194" t="s">
        <v>19</v>
      </c>
      <c r="N173" s="195" t="s">
        <v>45</v>
      </c>
      <c r="O173" s="62"/>
      <c r="P173" s="196">
        <f>O173*H173</f>
        <v>0</v>
      </c>
      <c r="Q173" s="196">
        <v>0</v>
      </c>
      <c r="R173" s="196">
        <f>Q173*H173</f>
        <v>0</v>
      </c>
      <c r="S173" s="196">
        <v>0</v>
      </c>
      <c r="T173" s="197">
        <f>S173*H173</f>
        <v>0</v>
      </c>
      <c r="U173" s="32"/>
      <c r="V173" s="32"/>
      <c r="W173" s="32"/>
      <c r="X173" s="32"/>
      <c r="Y173" s="32"/>
      <c r="Z173" s="32"/>
      <c r="AA173" s="32"/>
      <c r="AB173" s="32"/>
      <c r="AC173" s="32"/>
      <c r="AD173" s="32"/>
      <c r="AE173" s="32"/>
      <c r="AR173" s="198" t="s">
        <v>211</v>
      </c>
      <c r="AT173" s="198" t="s">
        <v>139</v>
      </c>
      <c r="AU173" s="198" t="s">
        <v>144</v>
      </c>
      <c r="AY173" s="15" t="s">
        <v>136</v>
      </c>
      <c r="BE173" s="199">
        <f>IF(N173="základní",J173,0)</f>
        <v>0</v>
      </c>
      <c r="BF173" s="199">
        <f>IF(N173="snížená",J173,0)</f>
        <v>0</v>
      </c>
      <c r="BG173" s="199">
        <f>IF(N173="zákl. přenesená",J173,0)</f>
        <v>0</v>
      </c>
      <c r="BH173" s="199">
        <f>IF(N173="sníž. přenesená",J173,0)</f>
        <v>0</v>
      </c>
      <c r="BI173" s="199">
        <f>IF(N173="nulová",J173,0)</f>
        <v>0</v>
      </c>
      <c r="BJ173" s="15" t="s">
        <v>144</v>
      </c>
      <c r="BK173" s="199">
        <f>ROUND(I173*H173,2)</f>
        <v>0</v>
      </c>
      <c r="BL173" s="15" t="s">
        <v>211</v>
      </c>
      <c r="BM173" s="198" t="s">
        <v>1205</v>
      </c>
    </row>
    <row r="174" spans="1:65" s="2" customFormat="1" ht="58.5">
      <c r="A174" s="32"/>
      <c r="B174" s="33"/>
      <c r="C174" s="34"/>
      <c r="D174" s="200" t="s">
        <v>154</v>
      </c>
      <c r="E174" s="34"/>
      <c r="F174" s="201" t="s">
        <v>314</v>
      </c>
      <c r="G174" s="34"/>
      <c r="H174" s="34"/>
      <c r="I174" s="106"/>
      <c r="J174" s="34"/>
      <c r="K174" s="34"/>
      <c r="L174" s="37"/>
      <c r="M174" s="202"/>
      <c r="N174" s="203"/>
      <c r="O174" s="62"/>
      <c r="P174" s="62"/>
      <c r="Q174" s="62"/>
      <c r="R174" s="62"/>
      <c r="S174" s="62"/>
      <c r="T174" s="63"/>
      <c r="U174" s="32"/>
      <c r="V174" s="32"/>
      <c r="W174" s="32"/>
      <c r="X174" s="32"/>
      <c r="Y174" s="32"/>
      <c r="Z174" s="32"/>
      <c r="AA174" s="32"/>
      <c r="AB174" s="32"/>
      <c r="AC174" s="32"/>
      <c r="AD174" s="32"/>
      <c r="AE174" s="32"/>
      <c r="AT174" s="15" t="s">
        <v>154</v>
      </c>
      <c r="AU174" s="15" t="s">
        <v>144</v>
      </c>
    </row>
    <row r="175" spans="1:65" s="2" customFormat="1" ht="24" customHeight="1">
      <c r="A175" s="32"/>
      <c r="B175" s="33"/>
      <c r="C175" s="186" t="s">
        <v>327</v>
      </c>
      <c r="D175" s="186" t="s">
        <v>139</v>
      </c>
      <c r="E175" s="187" t="s">
        <v>324</v>
      </c>
      <c r="F175" s="188" t="s">
        <v>325</v>
      </c>
      <c r="G175" s="189" t="s">
        <v>162</v>
      </c>
      <c r="H175" s="190">
        <v>1</v>
      </c>
      <c r="I175" s="191"/>
      <c r="J175" s="192">
        <f>ROUND(I175*H175,2)</f>
        <v>0</v>
      </c>
      <c r="K175" s="193"/>
      <c r="L175" s="37"/>
      <c r="M175" s="194" t="s">
        <v>19</v>
      </c>
      <c r="N175" s="195" t="s">
        <v>45</v>
      </c>
      <c r="O175" s="62"/>
      <c r="P175" s="196">
        <f>O175*H175</f>
        <v>0</v>
      </c>
      <c r="Q175" s="196">
        <v>6.2E-4</v>
      </c>
      <c r="R175" s="196">
        <f>Q175*H175</f>
        <v>6.2E-4</v>
      </c>
      <c r="S175" s="196">
        <v>0</v>
      </c>
      <c r="T175" s="197">
        <f>S175*H175</f>
        <v>0</v>
      </c>
      <c r="U175" s="32"/>
      <c r="V175" s="32"/>
      <c r="W175" s="32"/>
      <c r="X175" s="32"/>
      <c r="Y175" s="32"/>
      <c r="Z175" s="32"/>
      <c r="AA175" s="32"/>
      <c r="AB175" s="32"/>
      <c r="AC175" s="32"/>
      <c r="AD175" s="32"/>
      <c r="AE175" s="32"/>
      <c r="AR175" s="198" t="s">
        <v>211</v>
      </c>
      <c r="AT175" s="198" t="s">
        <v>139</v>
      </c>
      <c r="AU175" s="198" t="s">
        <v>144</v>
      </c>
      <c r="AY175" s="15" t="s">
        <v>136</v>
      </c>
      <c r="BE175" s="199">
        <f>IF(N175="základní",J175,0)</f>
        <v>0</v>
      </c>
      <c r="BF175" s="199">
        <f>IF(N175="snížená",J175,0)</f>
        <v>0</v>
      </c>
      <c r="BG175" s="199">
        <f>IF(N175="zákl. přenesená",J175,0)</f>
        <v>0</v>
      </c>
      <c r="BH175" s="199">
        <f>IF(N175="sníž. přenesená",J175,0)</f>
        <v>0</v>
      </c>
      <c r="BI175" s="199">
        <f>IF(N175="nulová",J175,0)</f>
        <v>0</v>
      </c>
      <c r="BJ175" s="15" t="s">
        <v>144</v>
      </c>
      <c r="BK175" s="199">
        <f>ROUND(I175*H175,2)</f>
        <v>0</v>
      </c>
      <c r="BL175" s="15" t="s">
        <v>211</v>
      </c>
      <c r="BM175" s="198" t="s">
        <v>1206</v>
      </c>
    </row>
    <row r="176" spans="1:65" s="2" customFormat="1" ht="24" customHeight="1">
      <c r="A176" s="32"/>
      <c r="B176" s="33"/>
      <c r="C176" s="204" t="s">
        <v>331</v>
      </c>
      <c r="D176" s="204" t="s">
        <v>179</v>
      </c>
      <c r="E176" s="205" t="s">
        <v>328</v>
      </c>
      <c r="F176" s="206" t="s">
        <v>866</v>
      </c>
      <c r="G176" s="207" t="s">
        <v>162</v>
      </c>
      <c r="H176" s="208">
        <v>1</v>
      </c>
      <c r="I176" s="209"/>
      <c r="J176" s="210">
        <f>ROUND(I176*H176,2)</f>
        <v>0</v>
      </c>
      <c r="K176" s="211"/>
      <c r="L176" s="212"/>
      <c r="M176" s="213" t="s">
        <v>19</v>
      </c>
      <c r="N176" s="214" t="s">
        <v>45</v>
      </c>
      <c r="O176" s="62"/>
      <c r="P176" s="196">
        <f>O176*H176</f>
        <v>0</v>
      </c>
      <c r="Q176" s="196">
        <v>4.8900000000000002E-3</v>
      </c>
      <c r="R176" s="196">
        <f>Q176*H176</f>
        <v>4.8900000000000002E-3</v>
      </c>
      <c r="S176" s="196">
        <v>0</v>
      </c>
      <c r="T176" s="197">
        <f>S176*H176</f>
        <v>0</v>
      </c>
      <c r="U176" s="32"/>
      <c r="V176" s="32"/>
      <c r="W176" s="32"/>
      <c r="X176" s="32"/>
      <c r="Y176" s="32"/>
      <c r="Z176" s="32"/>
      <c r="AA176" s="32"/>
      <c r="AB176" s="32"/>
      <c r="AC176" s="32"/>
      <c r="AD176" s="32"/>
      <c r="AE176" s="32"/>
      <c r="AR176" s="198" t="s">
        <v>293</v>
      </c>
      <c r="AT176" s="198" t="s">
        <v>179</v>
      </c>
      <c r="AU176" s="198" t="s">
        <v>144</v>
      </c>
      <c r="AY176" s="15" t="s">
        <v>136</v>
      </c>
      <c r="BE176" s="199">
        <f>IF(N176="základní",J176,0)</f>
        <v>0</v>
      </c>
      <c r="BF176" s="199">
        <f>IF(N176="snížená",J176,0)</f>
        <v>0</v>
      </c>
      <c r="BG176" s="199">
        <f>IF(N176="zákl. přenesená",J176,0)</f>
        <v>0</v>
      </c>
      <c r="BH176" s="199">
        <f>IF(N176="sníž. přenesená",J176,0)</f>
        <v>0</v>
      </c>
      <c r="BI176" s="199">
        <f>IF(N176="nulová",J176,0)</f>
        <v>0</v>
      </c>
      <c r="BJ176" s="15" t="s">
        <v>144</v>
      </c>
      <c r="BK176" s="199">
        <f>ROUND(I176*H176,2)</f>
        <v>0</v>
      </c>
      <c r="BL176" s="15" t="s">
        <v>211</v>
      </c>
      <c r="BM176" s="198" t="s">
        <v>1207</v>
      </c>
    </row>
    <row r="177" spans="1:65" s="2" customFormat="1" ht="24" customHeight="1">
      <c r="A177" s="32"/>
      <c r="B177" s="33"/>
      <c r="C177" s="186" t="s">
        <v>335</v>
      </c>
      <c r="D177" s="186" t="s">
        <v>139</v>
      </c>
      <c r="E177" s="187" t="s">
        <v>332</v>
      </c>
      <c r="F177" s="188" t="s">
        <v>333</v>
      </c>
      <c r="G177" s="189" t="s">
        <v>162</v>
      </c>
      <c r="H177" s="190">
        <v>1</v>
      </c>
      <c r="I177" s="191"/>
      <c r="J177" s="192">
        <f>ROUND(I177*H177,2)</f>
        <v>0</v>
      </c>
      <c r="K177" s="193"/>
      <c r="L177" s="37"/>
      <c r="M177" s="194" t="s">
        <v>19</v>
      </c>
      <c r="N177" s="195" t="s">
        <v>45</v>
      </c>
      <c r="O177" s="62"/>
      <c r="P177" s="196">
        <f>O177*H177</f>
        <v>0</v>
      </c>
      <c r="Q177" s="196">
        <v>5.0000000000000001E-4</v>
      </c>
      <c r="R177" s="196">
        <f>Q177*H177</f>
        <v>5.0000000000000001E-4</v>
      </c>
      <c r="S177" s="196">
        <v>0</v>
      </c>
      <c r="T177" s="197">
        <f>S177*H177</f>
        <v>0</v>
      </c>
      <c r="U177" s="32"/>
      <c r="V177" s="32"/>
      <c r="W177" s="32"/>
      <c r="X177" s="32"/>
      <c r="Y177" s="32"/>
      <c r="Z177" s="32"/>
      <c r="AA177" s="32"/>
      <c r="AB177" s="32"/>
      <c r="AC177" s="32"/>
      <c r="AD177" s="32"/>
      <c r="AE177" s="32"/>
      <c r="AR177" s="198" t="s">
        <v>211</v>
      </c>
      <c r="AT177" s="198" t="s">
        <v>139</v>
      </c>
      <c r="AU177" s="198" t="s">
        <v>144</v>
      </c>
      <c r="AY177" s="15" t="s">
        <v>136</v>
      </c>
      <c r="BE177" s="199">
        <f>IF(N177="základní",J177,0)</f>
        <v>0</v>
      </c>
      <c r="BF177" s="199">
        <f>IF(N177="snížená",J177,0)</f>
        <v>0</v>
      </c>
      <c r="BG177" s="199">
        <f>IF(N177="zákl. přenesená",J177,0)</f>
        <v>0</v>
      </c>
      <c r="BH177" s="199">
        <f>IF(N177="sníž. přenesená",J177,0)</f>
        <v>0</v>
      </c>
      <c r="BI177" s="199">
        <f>IF(N177="nulová",J177,0)</f>
        <v>0</v>
      </c>
      <c r="BJ177" s="15" t="s">
        <v>144</v>
      </c>
      <c r="BK177" s="199">
        <f>ROUND(I177*H177,2)</f>
        <v>0</v>
      </c>
      <c r="BL177" s="15" t="s">
        <v>211</v>
      </c>
      <c r="BM177" s="198" t="s">
        <v>1208</v>
      </c>
    </row>
    <row r="178" spans="1:65" s="2" customFormat="1" ht="24" customHeight="1">
      <c r="A178" s="32"/>
      <c r="B178" s="33"/>
      <c r="C178" s="186" t="s">
        <v>340</v>
      </c>
      <c r="D178" s="186" t="s">
        <v>139</v>
      </c>
      <c r="E178" s="187" t="s">
        <v>336</v>
      </c>
      <c r="F178" s="188" t="s">
        <v>337</v>
      </c>
      <c r="G178" s="189" t="s">
        <v>214</v>
      </c>
      <c r="H178" s="190">
        <v>10</v>
      </c>
      <c r="I178" s="191"/>
      <c r="J178" s="192">
        <f>ROUND(I178*H178,2)</f>
        <v>0</v>
      </c>
      <c r="K178" s="193"/>
      <c r="L178" s="37"/>
      <c r="M178" s="194" t="s">
        <v>19</v>
      </c>
      <c r="N178" s="195" t="s">
        <v>45</v>
      </c>
      <c r="O178" s="62"/>
      <c r="P178" s="196">
        <f>O178*H178</f>
        <v>0</v>
      </c>
      <c r="Q178" s="196">
        <v>0</v>
      </c>
      <c r="R178" s="196">
        <f>Q178*H178</f>
        <v>0</v>
      </c>
      <c r="S178" s="196">
        <v>0</v>
      </c>
      <c r="T178" s="197">
        <f>S178*H178</f>
        <v>0</v>
      </c>
      <c r="U178" s="32"/>
      <c r="V178" s="32"/>
      <c r="W178" s="32"/>
      <c r="X178" s="32"/>
      <c r="Y178" s="32"/>
      <c r="Z178" s="32"/>
      <c r="AA178" s="32"/>
      <c r="AB178" s="32"/>
      <c r="AC178" s="32"/>
      <c r="AD178" s="32"/>
      <c r="AE178" s="32"/>
      <c r="AR178" s="198" t="s">
        <v>211</v>
      </c>
      <c r="AT178" s="198" t="s">
        <v>139</v>
      </c>
      <c r="AU178" s="198" t="s">
        <v>144</v>
      </c>
      <c r="AY178" s="15" t="s">
        <v>136</v>
      </c>
      <c r="BE178" s="199">
        <f>IF(N178="základní",J178,0)</f>
        <v>0</v>
      </c>
      <c r="BF178" s="199">
        <f>IF(N178="snížená",J178,0)</f>
        <v>0</v>
      </c>
      <c r="BG178" s="199">
        <f>IF(N178="zákl. přenesená",J178,0)</f>
        <v>0</v>
      </c>
      <c r="BH178" s="199">
        <f>IF(N178="sníž. přenesená",J178,0)</f>
        <v>0</v>
      </c>
      <c r="BI178" s="199">
        <f>IF(N178="nulová",J178,0)</f>
        <v>0</v>
      </c>
      <c r="BJ178" s="15" t="s">
        <v>144</v>
      </c>
      <c r="BK178" s="199">
        <f>ROUND(I178*H178,2)</f>
        <v>0</v>
      </c>
      <c r="BL178" s="15" t="s">
        <v>211</v>
      </c>
      <c r="BM178" s="198" t="s">
        <v>1209</v>
      </c>
    </row>
    <row r="179" spans="1:65" s="2" customFormat="1" ht="39">
      <c r="A179" s="32"/>
      <c r="B179" s="33"/>
      <c r="C179" s="34"/>
      <c r="D179" s="200" t="s">
        <v>154</v>
      </c>
      <c r="E179" s="34"/>
      <c r="F179" s="201" t="s">
        <v>339</v>
      </c>
      <c r="G179" s="34"/>
      <c r="H179" s="34"/>
      <c r="I179" s="106"/>
      <c r="J179" s="34"/>
      <c r="K179" s="34"/>
      <c r="L179" s="37"/>
      <c r="M179" s="202"/>
      <c r="N179" s="203"/>
      <c r="O179" s="62"/>
      <c r="P179" s="62"/>
      <c r="Q179" s="62"/>
      <c r="R179" s="62"/>
      <c r="S179" s="62"/>
      <c r="T179" s="63"/>
      <c r="U179" s="32"/>
      <c r="V179" s="32"/>
      <c r="W179" s="32"/>
      <c r="X179" s="32"/>
      <c r="Y179" s="32"/>
      <c r="Z179" s="32"/>
      <c r="AA179" s="32"/>
      <c r="AB179" s="32"/>
      <c r="AC179" s="32"/>
      <c r="AD179" s="32"/>
      <c r="AE179" s="32"/>
      <c r="AT179" s="15" t="s">
        <v>154</v>
      </c>
      <c r="AU179" s="15" t="s">
        <v>144</v>
      </c>
    </row>
    <row r="180" spans="1:65" s="2" customFormat="1" ht="24" customHeight="1">
      <c r="A180" s="32"/>
      <c r="B180" s="33"/>
      <c r="C180" s="186" t="s">
        <v>344</v>
      </c>
      <c r="D180" s="186" t="s">
        <v>139</v>
      </c>
      <c r="E180" s="187" t="s">
        <v>341</v>
      </c>
      <c r="F180" s="188" t="s">
        <v>342</v>
      </c>
      <c r="G180" s="189" t="s">
        <v>214</v>
      </c>
      <c r="H180" s="190">
        <v>2</v>
      </c>
      <c r="I180" s="191"/>
      <c r="J180" s="192">
        <f>ROUND(I180*H180,2)</f>
        <v>0</v>
      </c>
      <c r="K180" s="193"/>
      <c r="L180" s="37"/>
      <c r="M180" s="194" t="s">
        <v>19</v>
      </c>
      <c r="N180" s="195" t="s">
        <v>45</v>
      </c>
      <c r="O180" s="62"/>
      <c r="P180" s="196">
        <f>O180*H180</f>
        <v>0</v>
      </c>
      <c r="Q180" s="196">
        <v>0</v>
      </c>
      <c r="R180" s="196">
        <f>Q180*H180</f>
        <v>0</v>
      </c>
      <c r="S180" s="196">
        <v>0</v>
      </c>
      <c r="T180" s="197">
        <f>S180*H180</f>
        <v>0</v>
      </c>
      <c r="U180" s="32"/>
      <c r="V180" s="32"/>
      <c r="W180" s="32"/>
      <c r="X180" s="32"/>
      <c r="Y180" s="32"/>
      <c r="Z180" s="32"/>
      <c r="AA180" s="32"/>
      <c r="AB180" s="32"/>
      <c r="AC180" s="32"/>
      <c r="AD180" s="32"/>
      <c r="AE180" s="32"/>
      <c r="AR180" s="198" t="s">
        <v>211</v>
      </c>
      <c r="AT180" s="198" t="s">
        <v>139</v>
      </c>
      <c r="AU180" s="198" t="s">
        <v>144</v>
      </c>
      <c r="AY180" s="15" t="s">
        <v>136</v>
      </c>
      <c r="BE180" s="199">
        <f>IF(N180="základní",J180,0)</f>
        <v>0</v>
      </c>
      <c r="BF180" s="199">
        <f>IF(N180="snížená",J180,0)</f>
        <v>0</v>
      </c>
      <c r="BG180" s="199">
        <f>IF(N180="zákl. přenesená",J180,0)</f>
        <v>0</v>
      </c>
      <c r="BH180" s="199">
        <f>IF(N180="sníž. přenesená",J180,0)</f>
        <v>0</v>
      </c>
      <c r="BI180" s="199">
        <f>IF(N180="nulová",J180,0)</f>
        <v>0</v>
      </c>
      <c r="BJ180" s="15" t="s">
        <v>144</v>
      </c>
      <c r="BK180" s="199">
        <f>ROUND(I180*H180,2)</f>
        <v>0</v>
      </c>
      <c r="BL180" s="15" t="s">
        <v>211</v>
      </c>
      <c r="BM180" s="198" t="s">
        <v>1210</v>
      </c>
    </row>
    <row r="181" spans="1:65" s="2" customFormat="1" ht="39">
      <c r="A181" s="32"/>
      <c r="B181" s="33"/>
      <c r="C181" s="34"/>
      <c r="D181" s="200" t="s">
        <v>154</v>
      </c>
      <c r="E181" s="34"/>
      <c r="F181" s="201" t="s">
        <v>339</v>
      </c>
      <c r="G181" s="34"/>
      <c r="H181" s="34"/>
      <c r="I181" s="106"/>
      <c r="J181" s="34"/>
      <c r="K181" s="34"/>
      <c r="L181" s="37"/>
      <c r="M181" s="202"/>
      <c r="N181" s="203"/>
      <c r="O181" s="62"/>
      <c r="P181" s="62"/>
      <c r="Q181" s="62"/>
      <c r="R181" s="62"/>
      <c r="S181" s="62"/>
      <c r="T181" s="63"/>
      <c r="U181" s="32"/>
      <c r="V181" s="32"/>
      <c r="W181" s="32"/>
      <c r="X181" s="32"/>
      <c r="Y181" s="32"/>
      <c r="Z181" s="32"/>
      <c r="AA181" s="32"/>
      <c r="AB181" s="32"/>
      <c r="AC181" s="32"/>
      <c r="AD181" s="32"/>
      <c r="AE181" s="32"/>
      <c r="AT181" s="15" t="s">
        <v>154</v>
      </c>
      <c r="AU181" s="15" t="s">
        <v>144</v>
      </c>
    </row>
    <row r="182" spans="1:65" s="2" customFormat="1" ht="48" customHeight="1">
      <c r="A182" s="32"/>
      <c r="B182" s="33"/>
      <c r="C182" s="186" t="s">
        <v>348</v>
      </c>
      <c r="D182" s="186" t="s">
        <v>139</v>
      </c>
      <c r="E182" s="187" t="s">
        <v>345</v>
      </c>
      <c r="F182" s="188" t="s">
        <v>346</v>
      </c>
      <c r="G182" s="189" t="s">
        <v>240</v>
      </c>
      <c r="H182" s="190">
        <v>1.7000000000000001E-2</v>
      </c>
      <c r="I182" s="191"/>
      <c r="J182" s="192">
        <f>ROUND(I182*H182,2)</f>
        <v>0</v>
      </c>
      <c r="K182" s="193"/>
      <c r="L182" s="37"/>
      <c r="M182" s="194" t="s">
        <v>19</v>
      </c>
      <c r="N182" s="195" t="s">
        <v>45</v>
      </c>
      <c r="O182" s="62"/>
      <c r="P182" s="196">
        <f>O182*H182</f>
        <v>0</v>
      </c>
      <c r="Q182" s="196">
        <v>0</v>
      </c>
      <c r="R182" s="196">
        <f>Q182*H182</f>
        <v>0</v>
      </c>
      <c r="S182" s="196">
        <v>0</v>
      </c>
      <c r="T182" s="197">
        <f>S182*H182</f>
        <v>0</v>
      </c>
      <c r="U182" s="32"/>
      <c r="V182" s="32"/>
      <c r="W182" s="32"/>
      <c r="X182" s="32"/>
      <c r="Y182" s="32"/>
      <c r="Z182" s="32"/>
      <c r="AA182" s="32"/>
      <c r="AB182" s="32"/>
      <c r="AC182" s="32"/>
      <c r="AD182" s="32"/>
      <c r="AE182" s="32"/>
      <c r="AR182" s="198" t="s">
        <v>211</v>
      </c>
      <c r="AT182" s="198" t="s">
        <v>139</v>
      </c>
      <c r="AU182" s="198" t="s">
        <v>144</v>
      </c>
      <c r="AY182" s="15" t="s">
        <v>136</v>
      </c>
      <c r="BE182" s="199">
        <f>IF(N182="základní",J182,0)</f>
        <v>0</v>
      </c>
      <c r="BF182" s="199">
        <f>IF(N182="snížená",J182,0)</f>
        <v>0</v>
      </c>
      <c r="BG182" s="199">
        <f>IF(N182="zákl. přenesená",J182,0)</f>
        <v>0</v>
      </c>
      <c r="BH182" s="199">
        <f>IF(N182="sníž. přenesená",J182,0)</f>
        <v>0</v>
      </c>
      <c r="BI182" s="199">
        <f>IF(N182="nulová",J182,0)</f>
        <v>0</v>
      </c>
      <c r="BJ182" s="15" t="s">
        <v>144</v>
      </c>
      <c r="BK182" s="199">
        <f>ROUND(I182*H182,2)</f>
        <v>0</v>
      </c>
      <c r="BL182" s="15" t="s">
        <v>211</v>
      </c>
      <c r="BM182" s="198" t="s">
        <v>1211</v>
      </c>
    </row>
    <row r="183" spans="1:65" s="2" customFormat="1" ht="126.75">
      <c r="A183" s="32"/>
      <c r="B183" s="33"/>
      <c r="C183" s="34"/>
      <c r="D183" s="200" t="s">
        <v>154</v>
      </c>
      <c r="E183" s="34"/>
      <c r="F183" s="201" t="s">
        <v>286</v>
      </c>
      <c r="G183" s="34"/>
      <c r="H183" s="34"/>
      <c r="I183" s="106"/>
      <c r="J183" s="34"/>
      <c r="K183" s="34"/>
      <c r="L183" s="37"/>
      <c r="M183" s="202"/>
      <c r="N183" s="203"/>
      <c r="O183" s="62"/>
      <c r="P183" s="62"/>
      <c r="Q183" s="62"/>
      <c r="R183" s="62"/>
      <c r="S183" s="62"/>
      <c r="T183" s="63"/>
      <c r="U183" s="32"/>
      <c r="V183" s="32"/>
      <c r="W183" s="32"/>
      <c r="X183" s="32"/>
      <c r="Y183" s="32"/>
      <c r="Z183" s="32"/>
      <c r="AA183" s="32"/>
      <c r="AB183" s="32"/>
      <c r="AC183" s="32"/>
      <c r="AD183" s="32"/>
      <c r="AE183" s="32"/>
      <c r="AT183" s="15" t="s">
        <v>154</v>
      </c>
      <c r="AU183" s="15" t="s">
        <v>144</v>
      </c>
    </row>
    <row r="184" spans="1:65" s="2" customFormat="1" ht="48" customHeight="1">
      <c r="A184" s="32"/>
      <c r="B184" s="33"/>
      <c r="C184" s="186" t="s">
        <v>354</v>
      </c>
      <c r="D184" s="186" t="s">
        <v>139</v>
      </c>
      <c r="E184" s="187" t="s">
        <v>349</v>
      </c>
      <c r="F184" s="188" t="s">
        <v>350</v>
      </c>
      <c r="G184" s="189" t="s">
        <v>240</v>
      </c>
      <c r="H184" s="190">
        <v>1.7000000000000001E-2</v>
      </c>
      <c r="I184" s="191"/>
      <c r="J184" s="192">
        <f>ROUND(I184*H184,2)</f>
        <v>0</v>
      </c>
      <c r="K184" s="193"/>
      <c r="L184" s="37"/>
      <c r="M184" s="194" t="s">
        <v>19</v>
      </c>
      <c r="N184" s="195" t="s">
        <v>45</v>
      </c>
      <c r="O184" s="62"/>
      <c r="P184" s="196">
        <f>O184*H184</f>
        <v>0</v>
      </c>
      <c r="Q184" s="196">
        <v>0</v>
      </c>
      <c r="R184" s="196">
        <f>Q184*H184</f>
        <v>0</v>
      </c>
      <c r="S184" s="196">
        <v>0</v>
      </c>
      <c r="T184" s="197">
        <f>S184*H184</f>
        <v>0</v>
      </c>
      <c r="U184" s="32"/>
      <c r="V184" s="32"/>
      <c r="W184" s="32"/>
      <c r="X184" s="32"/>
      <c r="Y184" s="32"/>
      <c r="Z184" s="32"/>
      <c r="AA184" s="32"/>
      <c r="AB184" s="32"/>
      <c r="AC184" s="32"/>
      <c r="AD184" s="32"/>
      <c r="AE184" s="32"/>
      <c r="AR184" s="198" t="s">
        <v>211</v>
      </c>
      <c r="AT184" s="198" t="s">
        <v>139</v>
      </c>
      <c r="AU184" s="198" t="s">
        <v>144</v>
      </c>
      <c r="AY184" s="15" t="s">
        <v>136</v>
      </c>
      <c r="BE184" s="199">
        <f>IF(N184="základní",J184,0)</f>
        <v>0</v>
      </c>
      <c r="BF184" s="199">
        <f>IF(N184="snížená",J184,0)</f>
        <v>0</v>
      </c>
      <c r="BG184" s="199">
        <f>IF(N184="zákl. přenesená",J184,0)</f>
        <v>0</v>
      </c>
      <c r="BH184" s="199">
        <f>IF(N184="sníž. přenesená",J184,0)</f>
        <v>0</v>
      </c>
      <c r="BI184" s="199">
        <f>IF(N184="nulová",J184,0)</f>
        <v>0</v>
      </c>
      <c r="BJ184" s="15" t="s">
        <v>144</v>
      </c>
      <c r="BK184" s="199">
        <f>ROUND(I184*H184,2)</f>
        <v>0</v>
      </c>
      <c r="BL184" s="15" t="s">
        <v>211</v>
      </c>
      <c r="BM184" s="198" t="s">
        <v>1212</v>
      </c>
    </row>
    <row r="185" spans="1:65" s="2" customFormat="1" ht="126.75">
      <c r="A185" s="32"/>
      <c r="B185" s="33"/>
      <c r="C185" s="34"/>
      <c r="D185" s="200" t="s">
        <v>154</v>
      </c>
      <c r="E185" s="34"/>
      <c r="F185" s="201" t="s">
        <v>286</v>
      </c>
      <c r="G185" s="34"/>
      <c r="H185" s="34"/>
      <c r="I185" s="106"/>
      <c r="J185" s="34"/>
      <c r="K185" s="34"/>
      <c r="L185" s="37"/>
      <c r="M185" s="202"/>
      <c r="N185" s="203"/>
      <c r="O185" s="62"/>
      <c r="P185" s="62"/>
      <c r="Q185" s="62"/>
      <c r="R185" s="62"/>
      <c r="S185" s="62"/>
      <c r="T185" s="63"/>
      <c r="U185" s="32"/>
      <c r="V185" s="32"/>
      <c r="W185" s="32"/>
      <c r="X185" s="32"/>
      <c r="Y185" s="32"/>
      <c r="Z185" s="32"/>
      <c r="AA185" s="32"/>
      <c r="AB185" s="32"/>
      <c r="AC185" s="32"/>
      <c r="AD185" s="32"/>
      <c r="AE185" s="32"/>
      <c r="AT185" s="15" t="s">
        <v>154</v>
      </c>
      <c r="AU185" s="15" t="s">
        <v>144</v>
      </c>
    </row>
    <row r="186" spans="1:65" s="12" customFormat="1" ht="22.9" customHeight="1">
      <c r="B186" s="170"/>
      <c r="C186" s="171"/>
      <c r="D186" s="172" t="s">
        <v>72</v>
      </c>
      <c r="E186" s="184" t="s">
        <v>352</v>
      </c>
      <c r="F186" s="184" t="s">
        <v>353</v>
      </c>
      <c r="G186" s="171"/>
      <c r="H186" s="171"/>
      <c r="I186" s="174"/>
      <c r="J186" s="185">
        <f>BK186</f>
        <v>0</v>
      </c>
      <c r="K186" s="171"/>
      <c r="L186" s="176"/>
      <c r="M186" s="177"/>
      <c r="N186" s="178"/>
      <c r="O186" s="178"/>
      <c r="P186" s="179">
        <f>SUM(P187:P215)</f>
        <v>0</v>
      </c>
      <c r="Q186" s="178"/>
      <c r="R186" s="179">
        <f>SUM(R187:R215)</f>
        <v>2.2450000000000001E-2</v>
      </c>
      <c r="S186" s="178"/>
      <c r="T186" s="180">
        <f>SUM(T187:T215)</f>
        <v>0</v>
      </c>
      <c r="AR186" s="181" t="s">
        <v>144</v>
      </c>
      <c r="AT186" s="182" t="s">
        <v>72</v>
      </c>
      <c r="AU186" s="182" t="s">
        <v>81</v>
      </c>
      <c r="AY186" s="181" t="s">
        <v>136</v>
      </c>
      <c r="BK186" s="183">
        <f>SUM(BK187:BK215)</f>
        <v>0</v>
      </c>
    </row>
    <row r="187" spans="1:65" s="2" customFormat="1" ht="24" customHeight="1">
      <c r="A187" s="32"/>
      <c r="B187" s="33"/>
      <c r="C187" s="186" t="s">
        <v>358</v>
      </c>
      <c r="D187" s="186" t="s">
        <v>139</v>
      </c>
      <c r="E187" s="187" t="s">
        <v>355</v>
      </c>
      <c r="F187" s="188" t="s">
        <v>356</v>
      </c>
      <c r="G187" s="189" t="s">
        <v>162</v>
      </c>
      <c r="H187" s="190">
        <v>2</v>
      </c>
      <c r="I187" s="191"/>
      <c r="J187" s="192">
        <f>ROUND(I187*H187,2)</f>
        <v>0</v>
      </c>
      <c r="K187" s="193"/>
      <c r="L187" s="37"/>
      <c r="M187" s="194" t="s">
        <v>19</v>
      </c>
      <c r="N187" s="195" t="s">
        <v>45</v>
      </c>
      <c r="O187" s="62"/>
      <c r="P187" s="196">
        <f>O187*H187</f>
        <v>0</v>
      </c>
      <c r="Q187" s="196">
        <v>2.5000000000000001E-4</v>
      </c>
      <c r="R187" s="196">
        <f>Q187*H187</f>
        <v>5.0000000000000001E-4</v>
      </c>
      <c r="S187" s="196">
        <v>0</v>
      </c>
      <c r="T187" s="197">
        <f>S187*H187</f>
        <v>0</v>
      </c>
      <c r="U187" s="32"/>
      <c r="V187" s="32"/>
      <c r="W187" s="32"/>
      <c r="X187" s="32"/>
      <c r="Y187" s="32"/>
      <c r="Z187" s="32"/>
      <c r="AA187" s="32"/>
      <c r="AB187" s="32"/>
      <c r="AC187" s="32"/>
      <c r="AD187" s="32"/>
      <c r="AE187" s="32"/>
      <c r="AR187" s="198" t="s">
        <v>211</v>
      </c>
      <c r="AT187" s="198" t="s">
        <v>139</v>
      </c>
      <c r="AU187" s="198" t="s">
        <v>144</v>
      </c>
      <c r="AY187" s="15" t="s">
        <v>136</v>
      </c>
      <c r="BE187" s="199">
        <f>IF(N187="základní",J187,0)</f>
        <v>0</v>
      </c>
      <c r="BF187" s="199">
        <f>IF(N187="snížená",J187,0)</f>
        <v>0</v>
      </c>
      <c r="BG187" s="199">
        <f>IF(N187="zákl. přenesená",J187,0)</f>
        <v>0</v>
      </c>
      <c r="BH187" s="199">
        <f>IF(N187="sníž. přenesená",J187,0)</f>
        <v>0</v>
      </c>
      <c r="BI187" s="199">
        <f>IF(N187="nulová",J187,0)</f>
        <v>0</v>
      </c>
      <c r="BJ187" s="15" t="s">
        <v>144</v>
      </c>
      <c r="BK187" s="199">
        <f>ROUND(I187*H187,2)</f>
        <v>0</v>
      </c>
      <c r="BL187" s="15" t="s">
        <v>211</v>
      </c>
      <c r="BM187" s="198" t="s">
        <v>1213</v>
      </c>
    </row>
    <row r="188" spans="1:65" s="2" customFormat="1" ht="24" customHeight="1">
      <c r="A188" s="32"/>
      <c r="B188" s="33"/>
      <c r="C188" s="186" t="s">
        <v>363</v>
      </c>
      <c r="D188" s="186" t="s">
        <v>139</v>
      </c>
      <c r="E188" s="187" t="s">
        <v>359</v>
      </c>
      <c r="F188" s="188" t="s">
        <v>360</v>
      </c>
      <c r="G188" s="189" t="s">
        <v>214</v>
      </c>
      <c r="H188" s="190">
        <v>22</v>
      </c>
      <c r="I188" s="191"/>
      <c r="J188" s="192">
        <f>ROUND(I188*H188,2)</f>
        <v>0</v>
      </c>
      <c r="K188" s="193"/>
      <c r="L188" s="37"/>
      <c r="M188" s="194" t="s">
        <v>19</v>
      </c>
      <c r="N188" s="195" t="s">
        <v>45</v>
      </c>
      <c r="O188" s="62"/>
      <c r="P188" s="196">
        <f>O188*H188</f>
        <v>0</v>
      </c>
      <c r="Q188" s="196">
        <v>3.3E-4</v>
      </c>
      <c r="R188" s="196">
        <f>Q188*H188</f>
        <v>7.26E-3</v>
      </c>
      <c r="S188" s="196">
        <v>0</v>
      </c>
      <c r="T188" s="197">
        <f>S188*H188</f>
        <v>0</v>
      </c>
      <c r="U188" s="32"/>
      <c r="V188" s="32"/>
      <c r="W188" s="32"/>
      <c r="X188" s="32"/>
      <c r="Y188" s="32"/>
      <c r="Z188" s="32"/>
      <c r="AA188" s="32"/>
      <c r="AB188" s="32"/>
      <c r="AC188" s="32"/>
      <c r="AD188" s="32"/>
      <c r="AE188" s="32"/>
      <c r="AR188" s="198" t="s">
        <v>211</v>
      </c>
      <c r="AT188" s="198" t="s">
        <v>139</v>
      </c>
      <c r="AU188" s="198" t="s">
        <v>144</v>
      </c>
      <c r="AY188" s="15" t="s">
        <v>136</v>
      </c>
      <c r="BE188" s="199">
        <f>IF(N188="základní",J188,0)</f>
        <v>0</v>
      </c>
      <c r="BF188" s="199">
        <f>IF(N188="snížená",J188,0)</f>
        <v>0</v>
      </c>
      <c r="BG188" s="199">
        <f>IF(N188="zákl. přenesená",J188,0)</f>
        <v>0</v>
      </c>
      <c r="BH188" s="199">
        <f>IF(N188="sníž. přenesená",J188,0)</f>
        <v>0</v>
      </c>
      <c r="BI188" s="199">
        <f>IF(N188="nulová",J188,0)</f>
        <v>0</v>
      </c>
      <c r="BJ188" s="15" t="s">
        <v>144</v>
      </c>
      <c r="BK188" s="199">
        <f>ROUND(I188*H188,2)</f>
        <v>0</v>
      </c>
      <c r="BL188" s="15" t="s">
        <v>211</v>
      </c>
      <c r="BM188" s="198" t="s">
        <v>1214</v>
      </c>
    </row>
    <row r="189" spans="1:65" s="2" customFormat="1" ht="146.25">
      <c r="A189" s="32"/>
      <c r="B189" s="33"/>
      <c r="C189" s="34"/>
      <c r="D189" s="200" t="s">
        <v>154</v>
      </c>
      <c r="E189" s="34"/>
      <c r="F189" s="201" t="s">
        <v>362</v>
      </c>
      <c r="G189" s="34"/>
      <c r="H189" s="34"/>
      <c r="I189" s="106"/>
      <c r="J189" s="34"/>
      <c r="K189" s="34"/>
      <c r="L189" s="37"/>
      <c r="M189" s="202"/>
      <c r="N189" s="203"/>
      <c r="O189" s="62"/>
      <c r="P189" s="62"/>
      <c r="Q189" s="62"/>
      <c r="R189" s="62"/>
      <c r="S189" s="62"/>
      <c r="T189" s="63"/>
      <c r="U189" s="32"/>
      <c r="V189" s="32"/>
      <c r="W189" s="32"/>
      <c r="X189" s="32"/>
      <c r="Y189" s="32"/>
      <c r="Z189" s="32"/>
      <c r="AA189" s="32"/>
      <c r="AB189" s="32"/>
      <c r="AC189" s="32"/>
      <c r="AD189" s="32"/>
      <c r="AE189" s="32"/>
      <c r="AT189" s="15" t="s">
        <v>154</v>
      </c>
      <c r="AU189" s="15" t="s">
        <v>144</v>
      </c>
    </row>
    <row r="190" spans="1:65" s="2" customFormat="1" ht="16.5" customHeight="1">
      <c r="A190" s="32"/>
      <c r="B190" s="33"/>
      <c r="C190" s="204" t="s">
        <v>367</v>
      </c>
      <c r="D190" s="204" t="s">
        <v>179</v>
      </c>
      <c r="E190" s="205" t="s">
        <v>364</v>
      </c>
      <c r="F190" s="206" t="s">
        <v>365</v>
      </c>
      <c r="G190" s="207" t="s">
        <v>214</v>
      </c>
      <c r="H190" s="208">
        <v>24</v>
      </c>
      <c r="I190" s="209"/>
      <c r="J190" s="210">
        <f>ROUND(I190*H190,2)</f>
        <v>0</v>
      </c>
      <c r="K190" s="211"/>
      <c r="L190" s="212"/>
      <c r="M190" s="213" t="s">
        <v>19</v>
      </c>
      <c r="N190" s="214" t="s">
        <v>45</v>
      </c>
      <c r="O190" s="62"/>
      <c r="P190" s="196">
        <f>O190*H190</f>
        <v>0</v>
      </c>
      <c r="Q190" s="196">
        <v>1.2999999999999999E-4</v>
      </c>
      <c r="R190" s="196">
        <f>Q190*H190</f>
        <v>3.1199999999999995E-3</v>
      </c>
      <c r="S190" s="196">
        <v>0</v>
      </c>
      <c r="T190" s="197">
        <f>S190*H190</f>
        <v>0</v>
      </c>
      <c r="U190" s="32"/>
      <c r="V190" s="32"/>
      <c r="W190" s="32"/>
      <c r="X190" s="32"/>
      <c r="Y190" s="32"/>
      <c r="Z190" s="32"/>
      <c r="AA190" s="32"/>
      <c r="AB190" s="32"/>
      <c r="AC190" s="32"/>
      <c r="AD190" s="32"/>
      <c r="AE190" s="32"/>
      <c r="AR190" s="198" t="s">
        <v>293</v>
      </c>
      <c r="AT190" s="198" t="s">
        <v>179</v>
      </c>
      <c r="AU190" s="198" t="s">
        <v>144</v>
      </c>
      <c r="AY190" s="15" t="s">
        <v>136</v>
      </c>
      <c r="BE190" s="199">
        <f>IF(N190="základní",J190,0)</f>
        <v>0</v>
      </c>
      <c r="BF190" s="199">
        <f>IF(N190="snížená",J190,0)</f>
        <v>0</v>
      </c>
      <c r="BG190" s="199">
        <f>IF(N190="zákl. přenesená",J190,0)</f>
        <v>0</v>
      </c>
      <c r="BH190" s="199">
        <f>IF(N190="sníž. přenesená",J190,0)</f>
        <v>0</v>
      </c>
      <c r="BI190" s="199">
        <f>IF(N190="nulová",J190,0)</f>
        <v>0</v>
      </c>
      <c r="BJ190" s="15" t="s">
        <v>144</v>
      </c>
      <c r="BK190" s="199">
        <f>ROUND(I190*H190,2)</f>
        <v>0</v>
      </c>
      <c r="BL190" s="15" t="s">
        <v>211</v>
      </c>
      <c r="BM190" s="198" t="s">
        <v>1215</v>
      </c>
    </row>
    <row r="191" spans="1:65" s="2" customFormat="1" ht="24" customHeight="1">
      <c r="A191" s="32"/>
      <c r="B191" s="33"/>
      <c r="C191" s="186" t="s">
        <v>373</v>
      </c>
      <c r="D191" s="186" t="s">
        <v>139</v>
      </c>
      <c r="E191" s="187" t="s">
        <v>368</v>
      </c>
      <c r="F191" s="188" t="s">
        <v>369</v>
      </c>
      <c r="G191" s="189" t="s">
        <v>370</v>
      </c>
      <c r="H191" s="190">
        <v>1</v>
      </c>
      <c r="I191" s="191"/>
      <c r="J191" s="192">
        <f>ROUND(I191*H191,2)</f>
        <v>0</v>
      </c>
      <c r="K191" s="193"/>
      <c r="L191" s="37"/>
      <c r="M191" s="194" t="s">
        <v>19</v>
      </c>
      <c r="N191" s="195" t="s">
        <v>45</v>
      </c>
      <c r="O191" s="62"/>
      <c r="P191" s="196">
        <f>O191*H191</f>
        <v>0</v>
      </c>
      <c r="Q191" s="196">
        <v>0</v>
      </c>
      <c r="R191" s="196">
        <f>Q191*H191</f>
        <v>0</v>
      </c>
      <c r="S191" s="196">
        <v>0</v>
      </c>
      <c r="T191" s="197">
        <f>S191*H191</f>
        <v>0</v>
      </c>
      <c r="U191" s="32"/>
      <c r="V191" s="32"/>
      <c r="W191" s="32"/>
      <c r="X191" s="32"/>
      <c r="Y191" s="32"/>
      <c r="Z191" s="32"/>
      <c r="AA191" s="32"/>
      <c r="AB191" s="32"/>
      <c r="AC191" s="32"/>
      <c r="AD191" s="32"/>
      <c r="AE191" s="32"/>
      <c r="AR191" s="198" t="s">
        <v>211</v>
      </c>
      <c r="AT191" s="198" t="s">
        <v>139</v>
      </c>
      <c r="AU191" s="198" t="s">
        <v>144</v>
      </c>
      <c r="AY191" s="15" t="s">
        <v>136</v>
      </c>
      <c r="BE191" s="199">
        <f>IF(N191="základní",J191,0)</f>
        <v>0</v>
      </c>
      <c r="BF191" s="199">
        <f>IF(N191="snížená",J191,0)</f>
        <v>0</v>
      </c>
      <c r="BG191" s="199">
        <f>IF(N191="zákl. přenesená",J191,0)</f>
        <v>0</v>
      </c>
      <c r="BH191" s="199">
        <f>IF(N191="sníž. přenesená",J191,0)</f>
        <v>0</v>
      </c>
      <c r="BI191" s="199">
        <f>IF(N191="nulová",J191,0)</f>
        <v>0</v>
      </c>
      <c r="BJ191" s="15" t="s">
        <v>144</v>
      </c>
      <c r="BK191" s="199">
        <f>ROUND(I191*H191,2)</f>
        <v>0</v>
      </c>
      <c r="BL191" s="15" t="s">
        <v>211</v>
      </c>
      <c r="BM191" s="198" t="s">
        <v>1216</v>
      </c>
    </row>
    <row r="192" spans="1:65" s="2" customFormat="1" ht="48.75">
      <c r="A192" s="32"/>
      <c r="B192" s="33"/>
      <c r="C192" s="34"/>
      <c r="D192" s="200" t="s">
        <v>154</v>
      </c>
      <c r="E192" s="34"/>
      <c r="F192" s="201" t="s">
        <v>372</v>
      </c>
      <c r="G192" s="34"/>
      <c r="H192" s="34"/>
      <c r="I192" s="106"/>
      <c r="J192" s="34"/>
      <c r="K192" s="34"/>
      <c r="L192" s="37"/>
      <c r="M192" s="202"/>
      <c r="N192" s="203"/>
      <c r="O192" s="62"/>
      <c r="P192" s="62"/>
      <c r="Q192" s="62"/>
      <c r="R192" s="62"/>
      <c r="S192" s="62"/>
      <c r="T192" s="63"/>
      <c r="U192" s="32"/>
      <c r="V192" s="32"/>
      <c r="W192" s="32"/>
      <c r="X192" s="32"/>
      <c r="Y192" s="32"/>
      <c r="Z192" s="32"/>
      <c r="AA192" s="32"/>
      <c r="AB192" s="32"/>
      <c r="AC192" s="32"/>
      <c r="AD192" s="32"/>
      <c r="AE192" s="32"/>
      <c r="AT192" s="15" t="s">
        <v>154</v>
      </c>
      <c r="AU192" s="15" t="s">
        <v>144</v>
      </c>
    </row>
    <row r="193" spans="1:65" s="2" customFormat="1" ht="48" customHeight="1">
      <c r="A193" s="32"/>
      <c r="B193" s="33"/>
      <c r="C193" s="186" t="s">
        <v>378</v>
      </c>
      <c r="D193" s="186" t="s">
        <v>139</v>
      </c>
      <c r="E193" s="187" t="s">
        <v>374</v>
      </c>
      <c r="F193" s="188" t="s">
        <v>375</v>
      </c>
      <c r="G193" s="189" t="s">
        <v>214</v>
      </c>
      <c r="H193" s="190">
        <v>10</v>
      </c>
      <c r="I193" s="191"/>
      <c r="J193" s="192">
        <f>ROUND(I193*H193,2)</f>
        <v>0</v>
      </c>
      <c r="K193" s="193"/>
      <c r="L193" s="37"/>
      <c r="M193" s="194" t="s">
        <v>19</v>
      </c>
      <c r="N193" s="195" t="s">
        <v>45</v>
      </c>
      <c r="O193" s="62"/>
      <c r="P193" s="196">
        <f>O193*H193</f>
        <v>0</v>
      </c>
      <c r="Q193" s="196">
        <v>5.0000000000000002E-5</v>
      </c>
      <c r="R193" s="196">
        <f>Q193*H193</f>
        <v>5.0000000000000001E-4</v>
      </c>
      <c r="S193" s="196">
        <v>0</v>
      </c>
      <c r="T193" s="197">
        <f>S193*H193</f>
        <v>0</v>
      </c>
      <c r="U193" s="32"/>
      <c r="V193" s="32"/>
      <c r="W193" s="32"/>
      <c r="X193" s="32"/>
      <c r="Y193" s="32"/>
      <c r="Z193" s="32"/>
      <c r="AA193" s="32"/>
      <c r="AB193" s="32"/>
      <c r="AC193" s="32"/>
      <c r="AD193" s="32"/>
      <c r="AE193" s="32"/>
      <c r="AR193" s="198" t="s">
        <v>211</v>
      </c>
      <c r="AT193" s="198" t="s">
        <v>139</v>
      </c>
      <c r="AU193" s="198" t="s">
        <v>144</v>
      </c>
      <c r="AY193" s="15" t="s">
        <v>136</v>
      </c>
      <c r="BE193" s="199">
        <f>IF(N193="základní",J193,0)</f>
        <v>0</v>
      </c>
      <c r="BF193" s="199">
        <f>IF(N193="snížená",J193,0)</f>
        <v>0</v>
      </c>
      <c r="BG193" s="199">
        <f>IF(N193="zákl. přenesená",J193,0)</f>
        <v>0</v>
      </c>
      <c r="BH193" s="199">
        <f>IF(N193="sníž. přenesená",J193,0)</f>
        <v>0</v>
      </c>
      <c r="BI193" s="199">
        <f>IF(N193="nulová",J193,0)</f>
        <v>0</v>
      </c>
      <c r="BJ193" s="15" t="s">
        <v>144</v>
      </c>
      <c r="BK193" s="199">
        <f>ROUND(I193*H193,2)</f>
        <v>0</v>
      </c>
      <c r="BL193" s="15" t="s">
        <v>211</v>
      </c>
      <c r="BM193" s="198" t="s">
        <v>1217</v>
      </c>
    </row>
    <row r="194" spans="1:65" s="2" customFormat="1" ht="39">
      <c r="A194" s="32"/>
      <c r="B194" s="33"/>
      <c r="C194" s="34"/>
      <c r="D194" s="200" t="s">
        <v>154</v>
      </c>
      <c r="E194" s="34"/>
      <c r="F194" s="201" t="s">
        <v>377</v>
      </c>
      <c r="G194" s="34"/>
      <c r="H194" s="34"/>
      <c r="I194" s="106"/>
      <c r="J194" s="34"/>
      <c r="K194" s="34"/>
      <c r="L194" s="37"/>
      <c r="M194" s="202"/>
      <c r="N194" s="203"/>
      <c r="O194" s="62"/>
      <c r="P194" s="62"/>
      <c r="Q194" s="62"/>
      <c r="R194" s="62"/>
      <c r="S194" s="62"/>
      <c r="T194" s="63"/>
      <c r="U194" s="32"/>
      <c r="V194" s="32"/>
      <c r="W194" s="32"/>
      <c r="X194" s="32"/>
      <c r="Y194" s="32"/>
      <c r="Z194" s="32"/>
      <c r="AA194" s="32"/>
      <c r="AB194" s="32"/>
      <c r="AC194" s="32"/>
      <c r="AD194" s="32"/>
      <c r="AE194" s="32"/>
      <c r="AT194" s="15" t="s">
        <v>154</v>
      </c>
      <c r="AU194" s="15" t="s">
        <v>144</v>
      </c>
    </row>
    <row r="195" spans="1:65" s="2" customFormat="1" ht="48" customHeight="1">
      <c r="A195" s="32"/>
      <c r="B195" s="33"/>
      <c r="C195" s="186" t="s">
        <v>382</v>
      </c>
      <c r="D195" s="186" t="s">
        <v>139</v>
      </c>
      <c r="E195" s="187" t="s">
        <v>379</v>
      </c>
      <c r="F195" s="188" t="s">
        <v>380</v>
      </c>
      <c r="G195" s="189" t="s">
        <v>214</v>
      </c>
      <c r="H195" s="190">
        <v>10</v>
      </c>
      <c r="I195" s="191"/>
      <c r="J195" s="192">
        <f>ROUND(I195*H195,2)</f>
        <v>0</v>
      </c>
      <c r="K195" s="193"/>
      <c r="L195" s="37"/>
      <c r="M195" s="194" t="s">
        <v>19</v>
      </c>
      <c r="N195" s="195" t="s">
        <v>45</v>
      </c>
      <c r="O195" s="62"/>
      <c r="P195" s="196">
        <f>O195*H195</f>
        <v>0</v>
      </c>
      <c r="Q195" s="196">
        <v>6.9999999999999994E-5</v>
      </c>
      <c r="R195" s="196">
        <f>Q195*H195</f>
        <v>6.9999999999999988E-4</v>
      </c>
      <c r="S195" s="196">
        <v>0</v>
      </c>
      <c r="T195" s="197">
        <f>S195*H195</f>
        <v>0</v>
      </c>
      <c r="U195" s="32"/>
      <c r="V195" s="32"/>
      <c r="W195" s="32"/>
      <c r="X195" s="32"/>
      <c r="Y195" s="32"/>
      <c r="Z195" s="32"/>
      <c r="AA195" s="32"/>
      <c r="AB195" s="32"/>
      <c r="AC195" s="32"/>
      <c r="AD195" s="32"/>
      <c r="AE195" s="32"/>
      <c r="AR195" s="198" t="s">
        <v>211</v>
      </c>
      <c r="AT195" s="198" t="s">
        <v>139</v>
      </c>
      <c r="AU195" s="198" t="s">
        <v>144</v>
      </c>
      <c r="AY195" s="15" t="s">
        <v>136</v>
      </c>
      <c r="BE195" s="199">
        <f>IF(N195="základní",J195,0)</f>
        <v>0</v>
      </c>
      <c r="BF195" s="199">
        <f>IF(N195="snížená",J195,0)</f>
        <v>0</v>
      </c>
      <c r="BG195" s="199">
        <f>IF(N195="zákl. přenesená",J195,0)</f>
        <v>0</v>
      </c>
      <c r="BH195" s="199">
        <f>IF(N195="sníž. přenesená",J195,0)</f>
        <v>0</v>
      </c>
      <c r="BI195" s="199">
        <f>IF(N195="nulová",J195,0)</f>
        <v>0</v>
      </c>
      <c r="BJ195" s="15" t="s">
        <v>144</v>
      </c>
      <c r="BK195" s="199">
        <f>ROUND(I195*H195,2)</f>
        <v>0</v>
      </c>
      <c r="BL195" s="15" t="s">
        <v>211</v>
      </c>
      <c r="BM195" s="198" t="s">
        <v>1218</v>
      </c>
    </row>
    <row r="196" spans="1:65" s="2" customFormat="1" ht="39">
      <c r="A196" s="32"/>
      <c r="B196" s="33"/>
      <c r="C196" s="34"/>
      <c r="D196" s="200" t="s">
        <v>154</v>
      </c>
      <c r="E196" s="34"/>
      <c r="F196" s="201" t="s">
        <v>377</v>
      </c>
      <c r="G196" s="34"/>
      <c r="H196" s="34"/>
      <c r="I196" s="106"/>
      <c r="J196" s="34"/>
      <c r="K196" s="34"/>
      <c r="L196" s="37"/>
      <c r="M196" s="202"/>
      <c r="N196" s="203"/>
      <c r="O196" s="62"/>
      <c r="P196" s="62"/>
      <c r="Q196" s="62"/>
      <c r="R196" s="62"/>
      <c r="S196" s="62"/>
      <c r="T196" s="63"/>
      <c r="U196" s="32"/>
      <c r="V196" s="32"/>
      <c r="W196" s="32"/>
      <c r="X196" s="32"/>
      <c r="Y196" s="32"/>
      <c r="Z196" s="32"/>
      <c r="AA196" s="32"/>
      <c r="AB196" s="32"/>
      <c r="AC196" s="32"/>
      <c r="AD196" s="32"/>
      <c r="AE196" s="32"/>
      <c r="AT196" s="15" t="s">
        <v>154</v>
      </c>
      <c r="AU196" s="15" t="s">
        <v>144</v>
      </c>
    </row>
    <row r="197" spans="1:65" s="2" customFormat="1" ht="24" customHeight="1">
      <c r="A197" s="32"/>
      <c r="B197" s="33"/>
      <c r="C197" s="186" t="s">
        <v>387</v>
      </c>
      <c r="D197" s="186" t="s">
        <v>139</v>
      </c>
      <c r="E197" s="187" t="s">
        <v>383</v>
      </c>
      <c r="F197" s="188" t="s">
        <v>384</v>
      </c>
      <c r="G197" s="189" t="s">
        <v>162</v>
      </c>
      <c r="H197" s="190">
        <v>7</v>
      </c>
      <c r="I197" s="191"/>
      <c r="J197" s="192">
        <f>ROUND(I197*H197,2)</f>
        <v>0</v>
      </c>
      <c r="K197" s="193"/>
      <c r="L197" s="37"/>
      <c r="M197" s="194" t="s">
        <v>19</v>
      </c>
      <c r="N197" s="195" t="s">
        <v>45</v>
      </c>
      <c r="O197" s="62"/>
      <c r="P197" s="196">
        <f>O197*H197</f>
        <v>0</v>
      </c>
      <c r="Q197" s="196">
        <v>0</v>
      </c>
      <c r="R197" s="196">
        <f>Q197*H197</f>
        <v>0</v>
      </c>
      <c r="S197" s="196">
        <v>0</v>
      </c>
      <c r="T197" s="197">
        <f>S197*H197</f>
        <v>0</v>
      </c>
      <c r="U197" s="32"/>
      <c r="V197" s="32"/>
      <c r="W197" s="32"/>
      <c r="X197" s="32"/>
      <c r="Y197" s="32"/>
      <c r="Z197" s="32"/>
      <c r="AA197" s="32"/>
      <c r="AB197" s="32"/>
      <c r="AC197" s="32"/>
      <c r="AD197" s="32"/>
      <c r="AE197" s="32"/>
      <c r="AR197" s="198" t="s">
        <v>211</v>
      </c>
      <c r="AT197" s="198" t="s">
        <v>139</v>
      </c>
      <c r="AU197" s="198" t="s">
        <v>144</v>
      </c>
      <c r="AY197" s="15" t="s">
        <v>136</v>
      </c>
      <c r="BE197" s="199">
        <f>IF(N197="základní",J197,0)</f>
        <v>0</v>
      </c>
      <c r="BF197" s="199">
        <f>IF(N197="snížená",J197,0)</f>
        <v>0</v>
      </c>
      <c r="BG197" s="199">
        <f>IF(N197="zákl. přenesená",J197,0)</f>
        <v>0</v>
      </c>
      <c r="BH197" s="199">
        <f>IF(N197="sníž. přenesená",J197,0)</f>
        <v>0</v>
      </c>
      <c r="BI197" s="199">
        <f>IF(N197="nulová",J197,0)</f>
        <v>0</v>
      </c>
      <c r="BJ197" s="15" t="s">
        <v>144</v>
      </c>
      <c r="BK197" s="199">
        <f>ROUND(I197*H197,2)</f>
        <v>0</v>
      </c>
      <c r="BL197" s="15" t="s">
        <v>211</v>
      </c>
      <c r="BM197" s="198" t="s">
        <v>1219</v>
      </c>
    </row>
    <row r="198" spans="1:65" s="2" customFormat="1" ht="68.25">
      <c r="A198" s="32"/>
      <c r="B198" s="33"/>
      <c r="C198" s="34"/>
      <c r="D198" s="200" t="s">
        <v>154</v>
      </c>
      <c r="E198" s="34"/>
      <c r="F198" s="201" t="s">
        <v>386</v>
      </c>
      <c r="G198" s="34"/>
      <c r="H198" s="34"/>
      <c r="I198" s="106"/>
      <c r="J198" s="34"/>
      <c r="K198" s="34"/>
      <c r="L198" s="37"/>
      <c r="M198" s="202"/>
      <c r="N198" s="203"/>
      <c r="O198" s="62"/>
      <c r="P198" s="62"/>
      <c r="Q198" s="62"/>
      <c r="R198" s="62"/>
      <c r="S198" s="62"/>
      <c r="T198" s="63"/>
      <c r="U198" s="32"/>
      <c r="V198" s="32"/>
      <c r="W198" s="32"/>
      <c r="X198" s="32"/>
      <c r="Y198" s="32"/>
      <c r="Z198" s="32"/>
      <c r="AA198" s="32"/>
      <c r="AB198" s="32"/>
      <c r="AC198" s="32"/>
      <c r="AD198" s="32"/>
      <c r="AE198" s="32"/>
      <c r="AT198" s="15" t="s">
        <v>154</v>
      </c>
      <c r="AU198" s="15" t="s">
        <v>144</v>
      </c>
    </row>
    <row r="199" spans="1:65" s="2" customFormat="1" ht="24" customHeight="1">
      <c r="A199" s="32"/>
      <c r="B199" s="33"/>
      <c r="C199" s="186" t="s">
        <v>392</v>
      </c>
      <c r="D199" s="186" t="s">
        <v>139</v>
      </c>
      <c r="E199" s="187" t="s">
        <v>388</v>
      </c>
      <c r="F199" s="188" t="s">
        <v>389</v>
      </c>
      <c r="G199" s="189" t="s">
        <v>162</v>
      </c>
      <c r="H199" s="190">
        <v>3</v>
      </c>
      <c r="I199" s="191"/>
      <c r="J199" s="192">
        <f>ROUND(I199*H199,2)</f>
        <v>0</v>
      </c>
      <c r="K199" s="193"/>
      <c r="L199" s="37"/>
      <c r="M199" s="194" t="s">
        <v>19</v>
      </c>
      <c r="N199" s="195" t="s">
        <v>45</v>
      </c>
      <c r="O199" s="62"/>
      <c r="P199" s="196">
        <f>O199*H199</f>
        <v>0</v>
      </c>
      <c r="Q199" s="196">
        <v>0</v>
      </c>
      <c r="R199" s="196">
        <f>Q199*H199</f>
        <v>0</v>
      </c>
      <c r="S199" s="196">
        <v>0</v>
      </c>
      <c r="T199" s="197">
        <f>S199*H199</f>
        <v>0</v>
      </c>
      <c r="U199" s="32"/>
      <c r="V199" s="32"/>
      <c r="W199" s="32"/>
      <c r="X199" s="32"/>
      <c r="Y199" s="32"/>
      <c r="Z199" s="32"/>
      <c r="AA199" s="32"/>
      <c r="AB199" s="32"/>
      <c r="AC199" s="32"/>
      <c r="AD199" s="32"/>
      <c r="AE199" s="32"/>
      <c r="AR199" s="198" t="s">
        <v>211</v>
      </c>
      <c r="AT199" s="198" t="s">
        <v>139</v>
      </c>
      <c r="AU199" s="198" t="s">
        <v>144</v>
      </c>
      <c r="AY199" s="15" t="s">
        <v>136</v>
      </c>
      <c r="BE199" s="199">
        <f>IF(N199="základní",J199,0)</f>
        <v>0</v>
      </c>
      <c r="BF199" s="199">
        <f>IF(N199="snížená",J199,0)</f>
        <v>0</v>
      </c>
      <c r="BG199" s="199">
        <f>IF(N199="zákl. přenesená",J199,0)</f>
        <v>0</v>
      </c>
      <c r="BH199" s="199">
        <f>IF(N199="sníž. přenesená",J199,0)</f>
        <v>0</v>
      </c>
      <c r="BI199" s="199">
        <f>IF(N199="nulová",J199,0)</f>
        <v>0</v>
      </c>
      <c r="BJ199" s="15" t="s">
        <v>144</v>
      </c>
      <c r="BK199" s="199">
        <f>ROUND(I199*H199,2)</f>
        <v>0</v>
      </c>
      <c r="BL199" s="15" t="s">
        <v>211</v>
      </c>
      <c r="BM199" s="198" t="s">
        <v>1220</v>
      </c>
    </row>
    <row r="200" spans="1:65" s="2" customFormat="1" ht="117">
      <c r="A200" s="32"/>
      <c r="B200" s="33"/>
      <c r="C200" s="34"/>
      <c r="D200" s="200" t="s">
        <v>154</v>
      </c>
      <c r="E200" s="34"/>
      <c r="F200" s="201" t="s">
        <v>391</v>
      </c>
      <c r="G200" s="34"/>
      <c r="H200" s="34"/>
      <c r="I200" s="106"/>
      <c r="J200" s="34"/>
      <c r="K200" s="34"/>
      <c r="L200" s="37"/>
      <c r="M200" s="202"/>
      <c r="N200" s="203"/>
      <c r="O200" s="62"/>
      <c r="P200" s="62"/>
      <c r="Q200" s="62"/>
      <c r="R200" s="62"/>
      <c r="S200" s="62"/>
      <c r="T200" s="63"/>
      <c r="U200" s="32"/>
      <c r="V200" s="32"/>
      <c r="W200" s="32"/>
      <c r="X200" s="32"/>
      <c r="Y200" s="32"/>
      <c r="Z200" s="32"/>
      <c r="AA200" s="32"/>
      <c r="AB200" s="32"/>
      <c r="AC200" s="32"/>
      <c r="AD200" s="32"/>
      <c r="AE200" s="32"/>
      <c r="AT200" s="15" t="s">
        <v>154</v>
      </c>
      <c r="AU200" s="15" t="s">
        <v>144</v>
      </c>
    </row>
    <row r="201" spans="1:65" s="2" customFormat="1" ht="36" customHeight="1">
      <c r="A201" s="32"/>
      <c r="B201" s="33"/>
      <c r="C201" s="186" t="s">
        <v>397</v>
      </c>
      <c r="D201" s="186" t="s">
        <v>139</v>
      </c>
      <c r="E201" s="187" t="s">
        <v>393</v>
      </c>
      <c r="F201" s="188" t="s">
        <v>394</v>
      </c>
      <c r="G201" s="189" t="s">
        <v>162</v>
      </c>
      <c r="H201" s="190">
        <v>7</v>
      </c>
      <c r="I201" s="191"/>
      <c r="J201" s="192">
        <f>ROUND(I201*H201,2)</f>
        <v>0</v>
      </c>
      <c r="K201" s="193"/>
      <c r="L201" s="37"/>
      <c r="M201" s="194" t="s">
        <v>19</v>
      </c>
      <c r="N201" s="195" t="s">
        <v>45</v>
      </c>
      <c r="O201" s="62"/>
      <c r="P201" s="196">
        <f>O201*H201</f>
        <v>0</v>
      </c>
      <c r="Q201" s="196">
        <v>6.9999999999999994E-5</v>
      </c>
      <c r="R201" s="196">
        <f>Q201*H201</f>
        <v>4.8999999999999998E-4</v>
      </c>
      <c r="S201" s="196">
        <v>0</v>
      </c>
      <c r="T201" s="197">
        <f>S201*H201</f>
        <v>0</v>
      </c>
      <c r="U201" s="32"/>
      <c r="V201" s="32"/>
      <c r="W201" s="32"/>
      <c r="X201" s="32"/>
      <c r="Y201" s="32"/>
      <c r="Z201" s="32"/>
      <c r="AA201" s="32"/>
      <c r="AB201" s="32"/>
      <c r="AC201" s="32"/>
      <c r="AD201" s="32"/>
      <c r="AE201" s="32"/>
      <c r="AR201" s="198" t="s">
        <v>211</v>
      </c>
      <c r="AT201" s="198" t="s">
        <v>139</v>
      </c>
      <c r="AU201" s="198" t="s">
        <v>144</v>
      </c>
      <c r="AY201" s="15" t="s">
        <v>136</v>
      </c>
      <c r="BE201" s="199">
        <f>IF(N201="základní",J201,0)</f>
        <v>0</v>
      </c>
      <c r="BF201" s="199">
        <f>IF(N201="snížená",J201,0)</f>
        <v>0</v>
      </c>
      <c r="BG201" s="199">
        <f>IF(N201="zákl. přenesená",J201,0)</f>
        <v>0</v>
      </c>
      <c r="BH201" s="199">
        <f>IF(N201="sníž. přenesená",J201,0)</f>
        <v>0</v>
      </c>
      <c r="BI201" s="199">
        <f>IF(N201="nulová",J201,0)</f>
        <v>0</v>
      </c>
      <c r="BJ201" s="15" t="s">
        <v>144</v>
      </c>
      <c r="BK201" s="199">
        <f>ROUND(I201*H201,2)</f>
        <v>0</v>
      </c>
      <c r="BL201" s="15" t="s">
        <v>211</v>
      </c>
      <c r="BM201" s="198" t="s">
        <v>1221</v>
      </c>
    </row>
    <row r="202" spans="1:65" s="2" customFormat="1" ht="48.75">
      <c r="A202" s="32"/>
      <c r="B202" s="33"/>
      <c r="C202" s="34"/>
      <c r="D202" s="200" t="s">
        <v>154</v>
      </c>
      <c r="E202" s="34"/>
      <c r="F202" s="201" t="s">
        <v>396</v>
      </c>
      <c r="G202" s="34"/>
      <c r="H202" s="34"/>
      <c r="I202" s="106"/>
      <c r="J202" s="34"/>
      <c r="K202" s="34"/>
      <c r="L202" s="37"/>
      <c r="M202" s="202"/>
      <c r="N202" s="203"/>
      <c r="O202" s="62"/>
      <c r="P202" s="62"/>
      <c r="Q202" s="62"/>
      <c r="R202" s="62"/>
      <c r="S202" s="62"/>
      <c r="T202" s="63"/>
      <c r="U202" s="32"/>
      <c r="V202" s="32"/>
      <c r="W202" s="32"/>
      <c r="X202" s="32"/>
      <c r="Y202" s="32"/>
      <c r="Z202" s="32"/>
      <c r="AA202" s="32"/>
      <c r="AB202" s="32"/>
      <c r="AC202" s="32"/>
      <c r="AD202" s="32"/>
      <c r="AE202" s="32"/>
      <c r="AT202" s="15" t="s">
        <v>154</v>
      </c>
      <c r="AU202" s="15" t="s">
        <v>144</v>
      </c>
    </row>
    <row r="203" spans="1:65" s="2" customFormat="1" ht="24" customHeight="1">
      <c r="A203" s="32"/>
      <c r="B203" s="33"/>
      <c r="C203" s="186" t="s">
        <v>401</v>
      </c>
      <c r="D203" s="186" t="s">
        <v>139</v>
      </c>
      <c r="E203" s="187" t="s">
        <v>398</v>
      </c>
      <c r="F203" s="188" t="s">
        <v>399</v>
      </c>
      <c r="G203" s="189" t="s">
        <v>162</v>
      </c>
      <c r="H203" s="190">
        <v>2</v>
      </c>
      <c r="I203" s="191"/>
      <c r="J203" s="192">
        <f>ROUND(I203*H203,2)</f>
        <v>0</v>
      </c>
      <c r="K203" s="193"/>
      <c r="L203" s="37"/>
      <c r="M203" s="194" t="s">
        <v>19</v>
      </c>
      <c r="N203" s="195" t="s">
        <v>45</v>
      </c>
      <c r="O203" s="62"/>
      <c r="P203" s="196">
        <f>O203*H203</f>
        <v>0</v>
      </c>
      <c r="Q203" s="196">
        <v>1.3999999999999999E-4</v>
      </c>
      <c r="R203" s="196">
        <f>Q203*H203</f>
        <v>2.7999999999999998E-4</v>
      </c>
      <c r="S203" s="196">
        <v>0</v>
      </c>
      <c r="T203" s="197">
        <f>S203*H203</f>
        <v>0</v>
      </c>
      <c r="U203" s="32"/>
      <c r="V203" s="32"/>
      <c r="W203" s="32"/>
      <c r="X203" s="32"/>
      <c r="Y203" s="32"/>
      <c r="Z203" s="32"/>
      <c r="AA203" s="32"/>
      <c r="AB203" s="32"/>
      <c r="AC203" s="32"/>
      <c r="AD203" s="32"/>
      <c r="AE203" s="32"/>
      <c r="AR203" s="198" t="s">
        <v>211</v>
      </c>
      <c r="AT203" s="198" t="s">
        <v>139</v>
      </c>
      <c r="AU203" s="198" t="s">
        <v>144</v>
      </c>
      <c r="AY203" s="15" t="s">
        <v>136</v>
      </c>
      <c r="BE203" s="199">
        <f>IF(N203="základní",J203,0)</f>
        <v>0</v>
      </c>
      <c r="BF203" s="199">
        <f>IF(N203="snížená",J203,0)</f>
        <v>0</v>
      </c>
      <c r="BG203" s="199">
        <f>IF(N203="zákl. přenesená",J203,0)</f>
        <v>0</v>
      </c>
      <c r="BH203" s="199">
        <f>IF(N203="sníž. přenesená",J203,0)</f>
        <v>0</v>
      </c>
      <c r="BI203" s="199">
        <f>IF(N203="nulová",J203,0)</f>
        <v>0</v>
      </c>
      <c r="BJ203" s="15" t="s">
        <v>144</v>
      </c>
      <c r="BK203" s="199">
        <f>ROUND(I203*H203,2)</f>
        <v>0</v>
      </c>
      <c r="BL203" s="15" t="s">
        <v>211</v>
      </c>
      <c r="BM203" s="198" t="s">
        <v>1222</v>
      </c>
    </row>
    <row r="204" spans="1:65" s="2" customFormat="1" ht="48.75">
      <c r="A204" s="32"/>
      <c r="B204" s="33"/>
      <c r="C204" s="34"/>
      <c r="D204" s="200" t="s">
        <v>154</v>
      </c>
      <c r="E204" s="34"/>
      <c r="F204" s="201" t="s">
        <v>396</v>
      </c>
      <c r="G204" s="34"/>
      <c r="H204" s="34"/>
      <c r="I204" s="106"/>
      <c r="J204" s="34"/>
      <c r="K204" s="34"/>
      <c r="L204" s="37"/>
      <c r="M204" s="202"/>
      <c r="N204" s="203"/>
      <c r="O204" s="62"/>
      <c r="P204" s="62"/>
      <c r="Q204" s="62"/>
      <c r="R204" s="62"/>
      <c r="S204" s="62"/>
      <c r="T204" s="63"/>
      <c r="U204" s="32"/>
      <c r="V204" s="32"/>
      <c r="W204" s="32"/>
      <c r="X204" s="32"/>
      <c r="Y204" s="32"/>
      <c r="Z204" s="32"/>
      <c r="AA204" s="32"/>
      <c r="AB204" s="32"/>
      <c r="AC204" s="32"/>
      <c r="AD204" s="32"/>
      <c r="AE204" s="32"/>
      <c r="AT204" s="15" t="s">
        <v>154</v>
      </c>
      <c r="AU204" s="15" t="s">
        <v>144</v>
      </c>
    </row>
    <row r="205" spans="1:65" s="2" customFormat="1" ht="24" customHeight="1">
      <c r="A205" s="32"/>
      <c r="B205" s="33"/>
      <c r="C205" s="186" t="s">
        <v>405</v>
      </c>
      <c r="D205" s="186" t="s">
        <v>139</v>
      </c>
      <c r="E205" s="187" t="s">
        <v>402</v>
      </c>
      <c r="F205" s="188" t="s">
        <v>403</v>
      </c>
      <c r="G205" s="189" t="s">
        <v>162</v>
      </c>
      <c r="H205" s="190">
        <v>2</v>
      </c>
      <c r="I205" s="191"/>
      <c r="J205" s="192">
        <f>ROUND(I205*H205,2)</f>
        <v>0</v>
      </c>
      <c r="K205" s="193"/>
      <c r="L205" s="37"/>
      <c r="M205" s="194" t="s">
        <v>19</v>
      </c>
      <c r="N205" s="195" t="s">
        <v>45</v>
      </c>
      <c r="O205" s="62"/>
      <c r="P205" s="196">
        <f>O205*H205</f>
        <v>0</v>
      </c>
      <c r="Q205" s="196">
        <v>7.5000000000000002E-4</v>
      </c>
      <c r="R205" s="196">
        <f>Q205*H205</f>
        <v>1.5E-3</v>
      </c>
      <c r="S205" s="196">
        <v>0</v>
      </c>
      <c r="T205" s="197">
        <f>S205*H205</f>
        <v>0</v>
      </c>
      <c r="U205" s="32"/>
      <c r="V205" s="32"/>
      <c r="W205" s="32"/>
      <c r="X205" s="32"/>
      <c r="Y205" s="32"/>
      <c r="Z205" s="32"/>
      <c r="AA205" s="32"/>
      <c r="AB205" s="32"/>
      <c r="AC205" s="32"/>
      <c r="AD205" s="32"/>
      <c r="AE205" s="32"/>
      <c r="AR205" s="198" t="s">
        <v>211</v>
      </c>
      <c r="AT205" s="198" t="s">
        <v>139</v>
      </c>
      <c r="AU205" s="198" t="s">
        <v>144</v>
      </c>
      <c r="AY205" s="15" t="s">
        <v>136</v>
      </c>
      <c r="BE205" s="199">
        <f>IF(N205="základní",J205,0)</f>
        <v>0</v>
      </c>
      <c r="BF205" s="199">
        <f>IF(N205="snížená",J205,0)</f>
        <v>0</v>
      </c>
      <c r="BG205" s="199">
        <f>IF(N205="zákl. přenesená",J205,0)</f>
        <v>0</v>
      </c>
      <c r="BH205" s="199">
        <f>IF(N205="sníž. přenesená",J205,0)</f>
        <v>0</v>
      </c>
      <c r="BI205" s="199">
        <f>IF(N205="nulová",J205,0)</f>
        <v>0</v>
      </c>
      <c r="BJ205" s="15" t="s">
        <v>144</v>
      </c>
      <c r="BK205" s="199">
        <f>ROUND(I205*H205,2)</f>
        <v>0</v>
      </c>
      <c r="BL205" s="15" t="s">
        <v>211</v>
      </c>
      <c r="BM205" s="198" t="s">
        <v>1223</v>
      </c>
    </row>
    <row r="206" spans="1:65" s="2" customFormat="1" ht="36" customHeight="1">
      <c r="A206" s="32"/>
      <c r="B206" s="33"/>
      <c r="C206" s="186" t="s">
        <v>410</v>
      </c>
      <c r="D206" s="186" t="s">
        <v>139</v>
      </c>
      <c r="E206" s="187" t="s">
        <v>406</v>
      </c>
      <c r="F206" s="188" t="s">
        <v>407</v>
      </c>
      <c r="G206" s="189" t="s">
        <v>214</v>
      </c>
      <c r="H206" s="190">
        <v>10</v>
      </c>
      <c r="I206" s="191"/>
      <c r="J206" s="192">
        <f>ROUND(I206*H206,2)</f>
        <v>0</v>
      </c>
      <c r="K206" s="193"/>
      <c r="L206" s="37"/>
      <c r="M206" s="194" t="s">
        <v>19</v>
      </c>
      <c r="N206" s="195" t="s">
        <v>45</v>
      </c>
      <c r="O206" s="62"/>
      <c r="P206" s="196">
        <f>O206*H206</f>
        <v>0</v>
      </c>
      <c r="Q206" s="196">
        <v>4.0000000000000002E-4</v>
      </c>
      <c r="R206" s="196">
        <f>Q206*H206</f>
        <v>4.0000000000000001E-3</v>
      </c>
      <c r="S206" s="196">
        <v>0</v>
      </c>
      <c r="T206" s="197">
        <f>S206*H206</f>
        <v>0</v>
      </c>
      <c r="U206" s="32"/>
      <c r="V206" s="32"/>
      <c r="W206" s="32"/>
      <c r="X206" s="32"/>
      <c r="Y206" s="32"/>
      <c r="Z206" s="32"/>
      <c r="AA206" s="32"/>
      <c r="AB206" s="32"/>
      <c r="AC206" s="32"/>
      <c r="AD206" s="32"/>
      <c r="AE206" s="32"/>
      <c r="AR206" s="198" t="s">
        <v>211</v>
      </c>
      <c r="AT206" s="198" t="s">
        <v>139</v>
      </c>
      <c r="AU206" s="198" t="s">
        <v>144</v>
      </c>
      <c r="AY206" s="15" t="s">
        <v>136</v>
      </c>
      <c r="BE206" s="199">
        <f>IF(N206="základní",J206,0)</f>
        <v>0</v>
      </c>
      <c r="BF206" s="199">
        <f>IF(N206="snížená",J206,0)</f>
        <v>0</v>
      </c>
      <c r="BG206" s="199">
        <f>IF(N206="zákl. přenesená",J206,0)</f>
        <v>0</v>
      </c>
      <c r="BH206" s="199">
        <f>IF(N206="sníž. přenesená",J206,0)</f>
        <v>0</v>
      </c>
      <c r="BI206" s="199">
        <f>IF(N206="nulová",J206,0)</f>
        <v>0</v>
      </c>
      <c r="BJ206" s="15" t="s">
        <v>144</v>
      </c>
      <c r="BK206" s="199">
        <f>ROUND(I206*H206,2)</f>
        <v>0</v>
      </c>
      <c r="BL206" s="15" t="s">
        <v>211</v>
      </c>
      <c r="BM206" s="198" t="s">
        <v>1224</v>
      </c>
    </row>
    <row r="207" spans="1:65" s="2" customFormat="1" ht="107.25">
      <c r="A207" s="32"/>
      <c r="B207" s="33"/>
      <c r="C207" s="34"/>
      <c r="D207" s="200" t="s">
        <v>154</v>
      </c>
      <c r="E207" s="34"/>
      <c r="F207" s="201" t="s">
        <v>409</v>
      </c>
      <c r="G207" s="34"/>
      <c r="H207" s="34"/>
      <c r="I207" s="106"/>
      <c r="J207" s="34"/>
      <c r="K207" s="34"/>
      <c r="L207" s="37"/>
      <c r="M207" s="202"/>
      <c r="N207" s="203"/>
      <c r="O207" s="62"/>
      <c r="P207" s="62"/>
      <c r="Q207" s="62"/>
      <c r="R207" s="62"/>
      <c r="S207" s="62"/>
      <c r="T207" s="63"/>
      <c r="U207" s="32"/>
      <c r="V207" s="32"/>
      <c r="W207" s="32"/>
      <c r="X207" s="32"/>
      <c r="Y207" s="32"/>
      <c r="Z207" s="32"/>
      <c r="AA207" s="32"/>
      <c r="AB207" s="32"/>
      <c r="AC207" s="32"/>
      <c r="AD207" s="32"/>
      <c r="AE207" s="32"/>
      <c r="AT207" s="15" t="s">
        <v>154</v>
      </c>
      <c r="AU207" s="15" t="s">
        <v>144</v>
      </c>
    </row>
    <row r="208" spans="1:65" s="2" customFormat="1" ht="36" customHeight="1">
      <c r="A208" s="32"/>
      <c r="B208" s="33"/>
      <c r="C208" s="186" t="s">
        <v>414</v>
      </c>
      <c r="D208" s="186" t="s">
        <v>139</v>
      </c>
      <c r="E208" s="187" t="s">
        <v>411</v>
      </c>
      <c r="F208" s="188" t="s">
        <v>412</v>
      </c>
      <c r="G208" s="189" t="s">
        <v>214</v>
      </c>
      <c r="H208" s="190">
        <v>20</v>
      </c>
      <c r="I208" s="191"/>
      <c r="J208" s="192">
        <f>ROUND(I208*H208,2)</f>
        <v>0</v>
      </c>
      <c r="K208" s="193"/>
      <c r="L208" s="37"/>
      <c r="M208" s="194" t="s">
        <v>19</v>
      </c>
      <c r="N208" s="195" t="s">
        <v>45</v>
      </c>
      <c r="O208" s="62"/>
      <c r="P208" s="196">
        <f>O208*H208</f>
        <v>0</v>
      </c>
      <c r="Q208" s="196">
        <v>1.9000000000000001E-4</v>
      </c>
      <c r="R208" s="196">
        <f>Q208*H208</f>
        <v>3.8000000000000004E-3</v>
      </c>
      <c r="S208" s="196">
        <v>0</v>
      </c>
      <c r="T208" s="197">
        <f>S208*H208</f>
        <v>0</v>
      </c>
      <c r="U208" s="32"/>
      <c r="V208" s="32"/>
      <c r="W208" s="32"/>
      <c r="X208" s="32"/>
      <c r="Y208" s="32"/>
      <c r="Z208" s="32"/>
      <c r="AA208" s="32"/>
      <c r="AB208" s="32"/>
      <c r="AC208" s="32"/>
      <c r="AD208" s="32"/>
      <c r="AE208" s="32"/>
      <c r="AR208" s="198" t="s">
        <v>211</v>
      </c>
      <c r="AT208" s="198" t="s">
        <v>139</v>
      </c>
      <c r="AU208" s="198" t="s">
        <v>144</v>
      </c>
      <c r="AY208" s="15" t="s">
        <v>136</v>
      </c>
      <c r="BE208" s="199">
        <f>IF(N208="základní",J208,0)</f>
        <v>0</v>
      </c>
      <c r="BF208" s="199">
        <f>IF(N208="snížená",J208,0)</f>
        <v>0</v>
      </c>
      <c r="BG208" s="199">
        <f>IF(N208="zákl. přenesená",J208,0)</f>
        <v>0</v>
      </c>
      <c r="BH208" s="199">
        <f>IF(N208="sníž. přenesená",J208,0)</f>
        <v>0</v>
      </c>
      <c r="BI208" s="199">
        <f>IF(N208="nulová",J208,0)</f>
        <v>0</v>
      </c>
      <c r="BJ208" s="15" t="s">
        <v>144</v>
      </c>
      <c r="BK208" s="199">
        <f>ROUND(I208*H208,2)</f>
        <v>0</v>
      </c>
      <c r="BL208" s="15" t="s">
        <v>211</v>
      </c>
      <c r="BM208" s="198" t="s">
        <v>1225</v>
      </c>
    </row>
    <row r="209" spans="1:65" s="2" customFormat="1" ht="107.25">
      <c r="A209" s="32"/>
      <c r="B209" s="33"/>
      <c r="C209" s="34"/>
      <c r="D209" s="200" t="s">
        <v>154</v>
      </c>
      <c r="E209" s="34"/>
      <c r="F209" s="201" t="s">
        <v>409</v>
      </c>
      <c r="G209" s="34"/>
      <c r="H209" s="34"/>
      <c r="I209" s="106"/>
      <c r="J209" s="34"/>
      <c r="K209" s="34"/>
      <c r="L209" s="37"/>
      <c r="M209" s="202"/>
      <c r="N209" s="203"/>
      <c r="O209" s="62"/>
      <c r="P209" s="62"/>
      <c r="Q209" s="62"/>
      <c r="R209" s="62"/>
      <c r="S209" s="62"/>
      <c r="T209" s="63"/>
      <c r="U209" s="32"/>
      <c r="V209" s="32"/>
      <c r="W209" s="32"/>
      <c r="X209" s="32"/>
      <c r="Y209" s="32"/>
      <c r="Z209" s="32"/>
      <c r="AA209" s="32"/>
      <c r="AB209" s="32"/>
      <c r="AC209" s="32"/>
      <c r="AD209" s="32"/>
      <c r="AE209" s="32"/>
      <c r="AT209" s="15" t="s">
        <v>154</v>
      </c>
      <c r="AU209" s="15" t="s">
        <v>144</v>
      </c>
    </row>
    <row r="210" spans="1:65" s="2" customFormat="1" ht="24" customHeight="1">
      <c r="A210" s="32"/>
      <c r="B210" s="33"/>
      <c r="C210" s="186" t="s">
        <v>418</v>
      </c>
      <c r="D210" s="186" t="s">
        <v>139</v>
      </c>
      <c r="E210" s="187" t="s">
        <v>415</v>
      </c>
      <c r="F210" s="188" t="s">
        <v>416</v>
      </c>
      <c r="G210" s="189" t="s">
        <v>214</v>
      </c>
      <c r="H210" s="190">
        <v>30</v>
      </c>
      <c r="I210" s="191"/>
      <c r="J210" s="192">
        <f>ROUND(I210*H210,2)</f>
        <v>0</v>
      </c>
      <c r="K210" s="193"/>
      <c r="L210" s="37"/>
      <c r="M210" s="194" t="s">
        <v>19</v>
      </c>
      <c r="N210" s="195" t="s">
        <v>45</v>
      </c>
      <c r="O210" s="62"/>
      <c r="P210" s="196">
        <f>O210*H210</f>
        <v>0</v>
      </c>
      <c r="Q210" s="196">
        <v>1.0000000000000001E-5</v>
      </c>
      <c r="R210" s="196">
        <f>Q210*H210</f>
        <v>3.0000000000000003E-4</v>
      </c>
      <c r="S210" s="196">
        <v>0</v>
      </c>
      <c r="T210" s="197">
        <f>S210*H210</f>
        <v>0</v>
      </c>
      <c r="U210" s="32"/>
      <c r="V210" s="32"/>
      <c r="W210" s="32"/>
      <c r="X210" s="32"/>
      <c r="Y210" s="32"/>
      <c r="Z210" s="32"/>
      <c r="AA210" s="32"/>
      <c r="AB210" s="32"/>
      <c r="AC210" s="32"/>
      <c r="AD210" s="32"/>
      <c r="AE210" s="32"/>
      <c r="AR210" s="198" t="s">
        <v>211</v>
      </c>
      <c r="AT210" s="198" t="s">
        <v>139</v>
      </c>
      <c r="AU210" s="198" t="s">
        <v>144</v>
      </c>
      <c r="AY210" s="15" t="s">
        <v>136</v>
      </c>
      <c r="BE210" s="199">
        <f>IF(N210="základní",J210,0)</f>
        <v>0</v>
      </c>
      <c r="BF210" s="199">
        <f>IF(N210="snížená",J210,0)</f>
        <v>0</v>
      </c>
      <c r="BG210" s="199">
        <f>IF(N210="zákl. přenesená",J210,0)</f>
        <v>0</v>
      </c>
      <c r="BH210" s="199">
        <f>IF(N210="sníž. přenesená",J210,0)</f>
        <v>0</v>
      </c>
      <c r="BI210" s="199">
        <f>IF(N210="nulová",J210,0)</f>
        <v>0</v>
      </c>
      <c r="BJ210" s="15" t="s">
        <v>144</v>
      </c>
      <c r="BK210" s="199">
        <f>ROUND(I210*H210,2)</f>
        <v>0</v>
      </c>
      <c r="BL210" s="15" t="s">
        <v>211</v>
      </c>
      <c r="BM210" s="198" t="s">
        <v>1226</v>
      </c>
    </row>
    <row r="211" spans="1:65" s="2" customFormat="1" ht="107.25">
      <c r="A211" s="32"/>
      <c r="B211" s="33"/>
      <c r="C211" s="34"/>
      <c r="D211" s="200" t="s">
        <v>154</v>
      </c>
      <c r="E211" s="34"/>
      <c r="F211" s="201" t="s">
        <v>409</v>
      </c>
      <c r="G211" s="34"/>
      <c r="H211" s="34"/>
      <c r="I211" s="106"/>
      <c r="J211" s="34"/>
      <c r="K211" s="34"/>
      <c r="L211" s="37"/>
      <c r="M211" s="202"/>
      <c r="N211" s="203"/>
      <c r="O211" s="62"/>
      <c r="P211" s="62"/>
      <c r="Q211" s="62"/>
      <c r="R211" s="62"/>
      <c r="S211" s="62"/>
      <c r="T211" s="63"/>
      <c r="U211" s="32"/>
      <c r="V211" s="32"/>
      <c r="W211" s="32"/>
      <c r="X211" s="32"/>
      <c r="Y211" s="32"/>
      <c r="Z211" s="32"/>
      <c r="AA211" s="32"/>
      <c r="AB211" s="32"/>
      <c r="AC211" s="32"/>
      <c r="AD211" s="32"/>
      <c r="AE211" s="32"/>
      <c r="AT211" s="15" t="s">
        <v>154</v>
      </c>
      <c r="AU211" s="15" t="s">
        <v>144</v>
      </c>
    </row>
    <row r="212" spans="1:65" s="2" customFormat="1" ht="36" customHeight="1">
      <c r="A212" s="32"/>
      <c r="B212" s="33"/>
      <c r="C212" s="186" t="s">
        <v>423</v>
      </c>
      <c r="D212" s="186" t="s">
        <v>139</v>
      </c>
      <c r="E212" s="187" t="s">
        <v>419</v>
      </c>
      <c r="F212" s="188" t="s">
        <v>420</v>
      </c>
      <c r="G212" s="189" t="s">
        <v>240</v>
      </c>
      <c r="H212" s="190">
        <v>2.1999999999999999E-2</v>
      </c>
      <c r="I212" s="191"/>
      <c r="J212" s="192">
        <f>ROUND(I212*H212,2)</f>
        <v>0</v>
      </c>
      <c r="K212" s="193"/>
      <c r="L212" s="37"/>
      <c r="M212" s="194" t="s">
        <v>19</v>
      </c>
      <c r="N212" s="195" t="s">
        <v>45</v>
      </c>
      <c r="O212" s="62"/>
      <c r="P212" s="196">
        <f>O212*H212</f>
        <v>0</v>
      </c>
      <c r="Q212" s="196">
        <v>0</v>
      </c>
      <c r="R212" s="196">
        <f>Q212*H212</f>
        <v>0</v>
      </c>
      <c r="S212" s="196">
        <v>0</v>
      </c>
      <c r="T212" s="197">
        <f>S212*H212</f>
        <v>0</v>
      </c>
      <c r="U212" s="32"/>
      <c r="V212" s="32"/>
      <c r="W212" s="32"/>
      <c r="X212" s="32"/>
      <c r="Y212" s="32"/>
      <c r="Z212" s="32"/>
      <c r="AA212" s="32"/>
      <c r="AB212" s="32"/>
      <c r="AC212" s="32"/>
      <c r="AD212" s="32"/>
      <c r="AE212" s="32"/>
      <c r="AR212" s="198" t="s">
        <v>211</v>
      </c>
      <c r="AT212" s="198" t="s">
        <v>139</v>
      </c>
      <c r="AU212" s="198" t="s">
        <v>144</v>
      </c>
      <c r="AY212" s="15" t="s">
        <v>136</v>
      </c>
      <c r="BE212" s="199">
        <f>IF(N212="základní",J212,0)</f>
        <v>0</v>
      </c>
      <c r="BF212" s="199">
        <f>IF(N212="snížená",J212,0)</f>
        <v>0</v>
      </c>
      <c r="BG212" s="199">
        <f>IF(N212="zákl. přenesená",J212,0)</f>
        <v>0</v>
      </c>
      <c r="BH212" s="199">
        <f>IF(N212="sníž. přenesená",J212,0)</f>
        <v>0</v>
      </c>
      <c r="BI212" s="199">
        <f>IF(N212="nulová",J212,0)</f>
        <v>0</v>
      </c>
      <c r="BJ212" s="15" t="s">
        <v>144</v>
      </c>
      <c r="BK212" s="199">
        <f>ROUND(I212*H212,2)</f>
        <v>0</v>
      </c>
      <c r="BL212" s="15" t="s">
        <v>211</v>
      </c>
      <c r="BM212" s="198" t="s">
        <v>1227</v>
      </c>
    </row>
    <row r="213" spans="1:65" s="2" customFormat="1" ht="126.75">
      <c r="A213" s="32"/>
      <c r="B213" s="33"/>
      <c r="C213" s="34"/>
      <c r="D213" s="200" t="s">
        <v>154</v>
      </c>
      <c r="E213" s="34"/>
      <c r="F213" s="201" t="s">
        <v>422</v>
      </c>
      <c r="G213" s="34"/>
      <c r="H213" s="34"/>
      <c r="I213" s="106"/>
      <c r="J213" s="34"/>
      <c r="K213" s="34"/>
      <c r="L213" s="37"/>
      <c r="M213" s="202"/>
      <c r="N213" s="203"/>
      <c r="O213" s="62"/>
      <c r="P213" s="62"/>
      <c r="Q213" s="62"/>
      <c r="R213" s="62"/>
      <c r="S213" s="62"/>
      <c r="T213" s="63"/>
      <c r="U213" s="32"/>
      <c r="V213" s="32"/>
      <c r="W213" s="32"/>
      <c r="X213" s="32"/>
      <c r="Y213" s="32"/>
      <c r="Z213" s="32"/>
      <c r="AA213" s="32"/>
      <c r="AB213" s="32"/>
      <c r="AC213" s="32"/>
      <c r="AD213" s="32"/>
      <c r="AE213" s="32"/>
      <c r="AT213" s="15" t="s">
        <v>154</v>
      </c>
      <c r="AU213" s="15" t="s">
        <v>144</v>
      </c>
    </row>
    <row r="214" spans="1:65" s="2" customFormat="1" ht="48" customHeight="1">
      <c r="A214" s="32"/>
      <c r="B214" s="33"/>
      <c r="C214" s="186" t="s">
        <v>429</v>
      </c>
      <c r="D214" s="186" t="s">
        <v>139</v>
      </c>
      <c r="E214" s="187" t="s">
        <v>424</v>
      </c>
      <c r="F214" s="188" t="s">
        <v>425</v>
      </c>
      <c r="G214" s="189" t="s">
        <v>240</v>
      </c>
      <c r="H214" s="190">
        <v>2.1999999999999999E-2</v>
      </c>
      <c r="I214" s="191"/>
      <c r="J214" s="192">
        <f>ROUND(I214*H214,2)</f>
        <v>0</v>
      </c>
      <c r="K214" s="193"/>
      <c r="L214" s="37"/>
      <c r="M214" s="194" t="s">
        <v>19</v>
      </c>
      <c r="N214" s="195" t="s">
        <v>45</v>
      </c>
      <c r="O214" s="62"/>
      <c r="P214" s="196">
        <f>O214*H214</f>
        <v>0</v>
      </c>
      <c r="Q214" s="196">
        <v>0</v>
      </c>
      <c r="R214" s="196">
        <f>Q214*H214</f>
        <v>0</v>
      </c>
      <c r="S214" s="196">
        <v>0</v>
      </c>
      <c r="T214" s="197">
        <f>S214*H214</f>
        <v>0</v>
      </c>
      <c r="U214" s="32"/>
      <c r="V214" s="32"/>
      <c r="W214" s="32"/>
      <c r="X214" s="32"/>
      <c r="Y214" s="32"/>
      <c r="Z214" s="32"/>
      <c r="AA214" s="32"/>
      <c r="AB214" s="32"/>
      <c r="AC214" s="32"/>
      <c r="AD214" s="32"/>
      <c r="AE214" s="32"/>
      <c r="AR214" s="198" t="s">
        <v>211</v>
      </c>
      <c r="AT214" s="198" t="s">
        <v>139</v>
      </c>
      <c r="AU214" s="198" t="s">
        <v>144</v>
      </c>
      <c r="AY214" s="15" t="s">
        <v>136</v>
      </c>
      <c r="BE214" s="199">
        <f>IF(N214="základní",J214,0)</f>
        <v>0</v>
      </c>
      <c r="BF214" s="199">
        <f>IF(N214="snížená",J214,0)</f>
        <v>0</v>
      </c>
      <c r="BG214" s="199">
        <f>IF(N214="zákl. přenesená",J214,0)</f>
        <v>0</v>
      </c>
      <c r="BH214" s="199">
        <f>IF(N214="sníž. přenesená",J214,0)</f>
        <v>0</v>
      </c>
      <c r="BI214" s="199">
        <f>IF(N214="nulová",J214,0)</f>
        <v>0</v>
      </c>
      <c r="BJ214" s="15" t="s">
        <v>144</v>
      </c>
      <c r="BK214" s="199">
        <f>ROUND(I214*H214,2)</f>
        <v>0</v>
      </c>
      <c r="BL214" s="15" t="s">
        <v>211</v>
      </c>
      <c r="BM214" s="198" t="s">
        <v>1228</v>
      </c>
    </row>
    <row r="215" spans="1:65" s="2" customFormat="1" ht="126.75">
      <c r="A215" s="32"/>
      <c r="B215" s="33"/>
      <c r="C215" s="34"/>
      <c r="D215" s="200" t="s">
        <v>154</v>
      </c>
      <c r="E215" s="34"/>
      <c r="F215" s="201" t="s">
        <v>422</v>
      </c>
      <c r="G215" s="34"/>
      <c r="H215" s="34"/>
      <c r="I215" s="106"/>
      <c r="J215" s="34"/>
      <c r="K215" s="34"/>
      <c r="L215" s="37"/>
      <c r="M215" s="202"/>
      <c r="N215" s="203"/>
      <c r="O215" s="62"/>
      <c r="P215" s="62"/>
      <c r="Q215" s="62"/>
      <c r="R215" s="62"/>
      <c r="S215" s="62"/>
      <c r="T215" s="63"/>
      <c r="U215" s="32"/>
      <c r="V215" s="32"/>
      <c r="W215" s="32"/>
      <c r="X215" s="32"/>
      <c r="Y215" s="32"/>
      <c r="Z215" s="32"/>
      <c r="AA215" s="32"/>
      <c r="AB215" s="32"/>
      <c r="AC215" s="32"/>
      <c r="AD215" s="32"/>
      <c r="AE215" s="32"/>
      <c r="AT215" s="15" t="s">
        <v>154</v>
      </c>
      <c r="AU215" s="15" t="s">
        <v>144</v>
      </c>
    </row>
    <row r="216" spans="1:65" s="12" customFormat="1" ht="22.9" customHeight="1">
      <c r="B216" s="170"/>
      <c r="C216" s="171"/>
      <c r="D216" s="172" t="s">
        <v>72</v>
      </c>
      <c r="E216" s="184" t="s">
        <v>427</v>
      </c>
      <c r="F216" s="184" t="s">
        <v>428</v>
      </c>
      <c r="G216" s="171"/>
      <c r="H216" s="171"/>
      <c r="I216" s="174"/>
      <c r="J216" s="185">
        <f>BK216</f>
        <v>0</v>
      </c>
      <c r="K216" s="171"/>
      <c r="L216" s="176"/>
      <c r="M216" s="177"/>
      <c r="N216" s="178"/>
      <c r="O216" s="178"/>
      <c r="P216" s="179">
        <f>SUM(P217:P248)</f>
        <v>0</v>
      </c>
      <c r="Q216" s="178"/>
      <c r="R216" s="179">
        <f>SUM(R217:R248)</f>
        <v>7.422999999999999E-2</v>
      </c>
      <c r="S216" s="178"/>
      <c r="T216" s="180">
        <f>SUM(T217:T248)</f>
        <v>9.2509999999999995E-2</v>
      </c>
      <c r="AR216" s="181" t="s">
        <v>144</v>
      </c>
      <c r="AT216" s="182" t="s">
        <v>72</v>
      </c>
      <c r="AU216" s="182" t="s">
        <v>81</v>
      </c>
      <c r="AY216" s="181" t="s">
        <v>136</v>
      </c>
      <c r="BK216" s="183">
        <f>SUM(BK217:BK248)</f>
        <v>0</v>
      </c>
    </row>
    <row r="217" spans="1:65" s="2" customFormat="1" ht="24" customHeight="1">
      <c r="A217" s="32"/>
      <c r="B217" s="33"/>
      <c r="C217" s="204" t="s">
        <v>433</v>
      </c>
      <c r="D217" s="204" t="s">
        <v>179</v>
      </c>
      <c r="E217" s="205" t="s">
        <v>430</v>
      </c>
      <c r="F217" s="206" t="s">
        <v>431</v>
      </c>
      <c r="G217" s="207" t="s">
        <v>162</v>
      </c>
      <c r="H217" s="208">
        <v>1</v>
      </c>
      <c r="I217" s="209"/>
      <c r="J217" s="210">
        <f>ROUND(I217*H217,2)</f>
        <v>0</v>
      </c>
      <c r="K217" s="211"/>
      <c r="L217" s="212"/>
      <c r="M217" s="213" t="s">
        <v>19</v>
      </c>
      <c r="N217" s="214" t="s">
        <v>45</v>
      </c>
      <c r="O217" s="62"/>
      <c r="P217" s="196">
        <f>O217*H217</f>
        <v>0</v>
      </c>
      <c r="Q217" s="196">
        <v>0.01</v>
      </c>
      <c r="R217" s="196">
        <f>Q217*H217</f>
        <v>0.01</v>
      </c>
      <c r="S217" s="196">
        <v>0</v>
      </c>
      <c r="T217" s="197">
        <f>S217*H217</f>
        <v>0</v>
      </c>
      <c r="U217" s="32"/>
      <c r="V217" s="32"/>
      <c r="W217" s="32"/>
      <c r="X217" s="32"/>
      <c r="Y217" s="32"/>
      <c r="Z217" s="32"/>
      <c r="AA217" s="32"/>
      <c r="AB217" s="32"/>
      <c r="AC217" s="32"/>
      <c r="AD217" s="32"/>
      <c r="AE217" s="32"/>
      <c r="AR217" s="198" t="s">
        <v>293</v>
      </c>
      <c r="AT217" s="198" t="s">
        <v>179</v>
      </c>
      <c r="AU217" s="198" t="s">
        <v>144</v>
      </c>
      <c r="AY217" s="15" t="s">
        <v>136</v>
      </c>
      <c r="BE217" s="199">
        <f>IF(N217="základní",J217,0)</f>
        <v>0</v>
      </c>
      <c r="BF217" s="199">
        <f>IF(N217="snížená",J217,0)</f>
        <v>0</v>
      </c>
      <c r="BG217" s="199">
        <f>IF(N217="zákl. přenesená",J217,0)</f>
        <v>0</v>
      </c>
      <c r="BH217" s="199">
        <f>IF(N217="sníž. přenesená",J217,0)</f>
        <v>0</v>
      </c>
      <c r="BI217" s="199">
        <f>IF(N217="nulová",J217,0)</f>
        <v>0</v>
      </c>
      <c r="BJ217" s="15" t="s">
        <v>144</v>
      </c>
      <c r="BK217" s="199">
        <f>ROUND(I217*H217,2)</f>
        <v>0</v>
      </c>
      <c r="BL217" s="15" t="s">
        <v>211</v>
      </c>
      <c r="BM217" s="198" t="s">
        <v>1229</v>
      </c>
    </row>
    <row r="218" spans="1:65" s="2" customFormat="1" ht="16.5" customHeight="1">
      <c r="A218" s="32"/>
      <c r="B218" s="33"/>
      <c r="C218" s="186" t="s">
        <v>437</v>
      </c>
      <c r="D218" s="186" t="s">
        <v>139</v>
      </c>
      <c r="E218" s="187" t="s">
        <v>434</v>
      </c>
      <c r="F218" s="188" t="s">
        <v>435</v>
      </c>
      <c r="G218" s="189" t="s">
        <v>370</v>
      </c>
      <c r="H218" s="190">
        <v>1</v>
      </c>
      <c r="I218" s="191"/>
      <c r="J218" s="192">
        <f>ROUND(I218*H218,2)</f>
        <v>0</v>
      </c>
      <c r="K218" s="193"/>
      <c r="L218" s="37"/>
      <c r="M218" s="194" t="s">
        <v>19</v>
      </c>
      <c r="N218" s="195" t="s">
        <v>45</v>
      </c>
      <c r="O218" s="62"/>
      <c r="P218" s="196">
        <f>O218*H218</f>
        <v>0</v>
      </c>
      <c r="Q218" s="196">
        <v>0</v>
      </c>
      <c r="R218" s="196">
        <f>Q218*H218</f>
        <v>0</v>
      </c>
      <c r="S218" s="196">
        <v>3.4200000000000001E-2</v>
      </c>
      <c r="T218" s="197">
        <f>S218*H218</f>
        <v>3.4200000000000001E-2</v>
      </c>
      <c r="U218" s="32"/>
      <c r="V218" s="32"/>
      <c r="W218" s="32"/>
      <c r="X218" s="32"/>
      <c r="Y218" s="32"/>
      <c r="Z218" s="32"/>
      <c r="AA218" s="32"/>
      <c r="AB218" s="32"/>
      <c r="AC218" s="32"/>
      <c r="AD218" s="32"/>
      <c r="AE218" s="32"/>
      <c r="AR218" s="198" t="s">
        <v>211</v>
      </c>
      <c r="AT218" s="198" t="s">
        <v>139</v>
      </c>
      <c r="AU218" s="198" t="s">
        <v>144</v>
      </c>
      <c r="AY218" s="15" t="s">
        <v>136</v>
      </c>
      <c r="BE218" s="199">
        <f>IF(N218="základní",J218,0)</f>
        <v>0</v>
      </c>
      <c r="BF218" s="199">
        <f>IF(N218="snížená",J218,0)</f>
        <v>0</v>
      </c>
      <c r="BG218" s="199">
        <f>IF(N218="zákl. přenesená",J218,0)</f>
        <v>0</v>
      </c>
      <c r="BH218" s="199">
        <f>IF(N218="sníž. přenesená",J218,0)</f>
        <v>0</v>
      </c>
      <c r="BI218" s="199">
        <f>IF(N218="nulová",J218,0)</f>
        <v>0</v>
      </c>
      <c r="BJ218" s="15" t="s">
        <v>144</v>
      </c>
      <c r="BK218" s="199">
        <f>ROUND(I218*H218,2)</f>
        <v>0</v>
      </c>
      <c r="BL218" s="15" t="s">
        <v>211</v>
      </c>
      <c r="BM218" s="198" t="s">
        <v>1230</v>
      </c>
    </row>
    <row r="219" spans="1:65" s="2" customFormat="1" ht="24" customHeight="1">
      <c r="A219" s="32"/>
      <c r="B219" s="33"/>
      <c r="C219" s="186" t="s">
        <v>442</v>
      </c>
      <c r="D219" s="186" t="s">
        <v>139</v>
      </c>
      <c r="E219" s="187" t="s">
        <v>438</v>
      </c>
      <c r="F219" s="188" t="s">
        <v>439</v>
      </c>
      <c r="G219" s="189" t="s">
        <v>370</v>
      </c>
      <c r="H219" s="190">
        <v>1</v>
      </c>
      <c r="I219" s="191"/>
      <c r="J219" s="192">
        <f>ROUND(I219*H219,2)</f>
        <v>0</v>
      </c>
      <c r="K219" s="193"/>
      <c r="L219" s="37"/>
      <c r="M219" s="194" t="s">
        <v>19</v>
      </c>
      <c r="N219" s="195" t="s">
        <v>45</v>
      </c>
      <c r="O219" s="62"/>
      <c r="P219" s="196">
        <f>O219*H219</f>
        <v>0</v>
      </c>
      <c r="Q219" s="196">
        <v>2.3199999999999998E-2</v>
      </c>
      <c r="R219" s="196">
        <f>Q219*H219</f>
        <v>2.3199999999999998E-2</v>
      </c>
      <c r="S219" s="196">
        <v>0</v>
      </c>
      <c r="T219" s="197">
        <f>S219*H219</f>
        <v>0</v>
      </c>
      <c r="U219" s="32"/>
      <c r="V219" s="32"/>
      <c r="W219" s="32"/>
      <c r="X219" s="32"/>
      <c r="Y219" s="32"/>
      <c r="Z219" s="32"/>
      <c r="AA219" s="32"/>
      <c r="AB219" s="32"/>
      <c r="AC219" s="32"/>
      <c r="AD219" s="32"/>
      <c r="AE219" s="32"/>
      <c r="AR219" s="198" t="s">
        <v>211</v>
      </c>
      <c r="AT219" s="198" t="s">
        <v>139</v>
      </c>
      <c r="AU219" s="198" t="s">
        <v>144</v>
      </c>
      <c r="AY219" s="15" t="s">
        <v>136</v>
      </c>
      <c r="BE219" s="199">
        <f>IF(N219="základní",J219,0)</f>
        <v>0</v>
      </c>
      <c r="BF219" s="199">
        <f>IF(N219="snížená",J219,0)</f>
        <v>0</v>
      </c>
      <c r="BG219" s="199">
        <f>IF(N219="zákl. přenesená",J219,0)</f>
        <v>0</v>
      </c>
      <c r="BH219" s="199">
        <f>IF(N219="sníž. přenesená",J219,0)</f>
        <v>0</v>
      </c>
      <c r="BI219" s="199">
        <f>IF(N219="nulová",J219,0)</f>
        <v>0</v>
      </c>
      <c r="BJ219" s="15" t="s">
        <v>144</v>
      </c>
      <c r="BK219" s="199">
        <f>ROUND(I219*H219,2)</f>
        <v>0</v>
      </c>
      <c r="BL219" s="15" t="s">
        <v>211</v>
      </c>
      <c r="BM219" s="198" t="s">
        <v>1231</v>
      </c>
    </row>
    <row r="220" spans="1:65" s="2" customFormat="1" ht="39">
      <c r="A220" s="32"/>
      <c r="B220" s="33"/>
      <c r="C220" s="34"/>
      <c r="D220" s="200" t="s">
        <v>154</v>
      </c>
      <c r="E220" s="34"/>
      <c r="F220" s="201" t="s">
        <v>441</v>
      </c>
      <c r="G220" s="34"/>
      <c r="H220" s="34"/>
      <c r="I220" s="106"/>
      <c r="J220" s="34"/>
      <c r="K220" s="34"/>
      <c r="L220" s="37"/>
      <c r="M220" s="202"/>
      <c r="N220" s="203"/>
      <c r="O220" s="62"/>
      <c r="P220" s="62"/>
      <c r="Q220" s="62"/>
      <c r="R220" s="62"/>
      <c r="S220" s="62"/>
      <c r="T220" s="63"/>
      <c r="U220" s="32"/>
      <c r="V220" s="32"/>
      <c r="W220" s="32"/>
      <c r="X220" s="32"/>
      <c r="Y220" s="32"/>
      <c r="Z220" s="32"/>
      <c r="AA220" s="32"/>
      <c r="AB220" s="32"/>
      <c r="AC220" s="32"/>
      <c r="AD220" s="32"/>
      <c r="AE220" s="32"/>
      <c r="AT220" s="15" t="s">
        <v>154</v>
      </c>
      <c r="AU220" s="15" t="s">
        <v>144</v>
      </c>
    </row>
    <row r="221" spans="1:65" s="2" customFormat="1" ht="16.5" customHeight="1">
      <c r="A221" s="32"/>
      <c r="B221" s="33"/>
      <c r="C221" s="186" t="s">
        <v>446</v>
      </c>
      <c r="D221" s="186" t="s">
        <v>139</v>
      </c>
      <c r="E221" s="187" t="s">
        <v>443</v>
      </c>
      <c r="F221" s="188" t="s">
        <v>444</v>
      </c>
      <c r="G221" s="189" t="s">
        <v>370</v>
      </c>
      <c r="H221" s="190">
        <v>1</v>
      </c>
      <c r="I221" s="191"/>
      <c r="J221" s="192">
        <f>ROUND(I221*H221,2)</f>
        <v>0</v>
      </c>
      <c r="K221" s="193"/>
      <c r="L221" s="37"/>
      <c r="M221" s="194" t="s">
        <v>19</v>
      </c>
      <c r="N221" s="195" t="s">
        <v>45</v>
      </c>
      <c r="O221" s="62"/>
      <c r="P221" s="196">
        <f>O221*H221</f>
        <v>0</v>
      </c>
      <c r="Q221" s="196">
        <v>0</v>
      </c>
      <c r="R221" s="196">
        <f>Q221*H221</f>
        <v>0</v>
      </c>
      <c r="S221" s="196">
        <v>1.9460000000000002E-2</v>
      </c>
      <c r="T221" s="197">
        <f>S221*H221</f>
        <v>1.9460000000000002E-2</v>
      </c>
      <c r="U221" s="32"/>
      <c r="V221" s="32"/>
      <c r="W221" s="32"/>
      <c r="X221" s="32"/>
      <c r="Y221" s="32"/>
      <c r="Z221" s="32"/>
      <c r="AA221" s="32"/>
      <c r="AB221" s="32"/>
      <c r="AC221" s="32"/>
      <c r="AD221" s="32"/>
      <c r="AE221" s="32"/>
      <c r="AR221" s="198" t="s">
        <v>211</v>
      </c>
      <c r="AT221" s="198" t="s">
        <v>139</v>
      </c>
      <c r="AU221" s="198" t="s">
        <v>144</v>
      </c>
      <c r="AY221" s="15" t="s">
        <v>136</v>
      </c>
      <c r="BE221" s="199">
        <f>IF(N221="základní",J221,0)</f>
        <v>0</v>
      </c>
      <c r="BF221" s="199">
        <f>IF(N221="snížená",J221,0)</f>
        <v>0</v>
      </c>
      <c r="BG221" s="199">
        <f>IF(N221="zákl. přenesená",J221,0)</f>
        <v>0</v>
      </c>
      <c r="BH221" s="199">
        <f>IF(N221="sníž. přenesená",J221,0)</f>
        <v>0</v>
      </c>
      <c r="BI221" s="199">
        <f>IF(N221="nulová",J221,0)</f>
        <v>0</v>
      </c>
      <c r="BJ221" s="15" t="s">
        <v>144</v>
      </c>
      <c r="BK221" s="199">
        <f>ROUND(I221*H221,2)</f>
        <v>0</v>
      </c>
      <c r="BL221" s="15" t="s">
        <v>211</v>
      </c>
      <c r="BM221" s="198" t="s">
        <v>1232</v>
      </c>
    </row>
    <row r="222" spans="1:65" s="2" customFormat="1" ht="36" customHeight="1">
      <c r="A222" s="32"/>
      <c r="B222" s="33"/>
      <c r="C222" s="186" t="s">
        <v>451</v>
      </c>
      <c r="D222" s="186" t="s">
        <v>139</v>
      </c>
      <c r="E222" s="187" t="s">
        <v>447</v>
      </c>
      <c r="F222" s="188" t="s">
        <v>448</v>
      </c>
      <c r="G222" s="189" t="s">
        <v>370</v>
      </c>
      <c r="H222" s="190">
        <v>1</v>
      </c>
      <c r="I222" s="191"/>
      <c r="J222" s="192">
        <f>ROUND(I222*H222,2)</f>
        <v>0</v>
      </c>
      <c r="K222" s="193"/>
      <c r="L222" s="37"/>
      <c r="M222" s="194" t="s">
        <v>19</v>
      </c>
      <c r="N222" s="195" t="s">
        <v>45</v>
      </c>
      <c r="O222" s="62"/>
      <c r="P222" s="196">
        <f>O222*H222</f>
        <v>0</v>
      </c>
      <c r="Q222" s="196">
        <v>1.528E-2</v>
      </c>
      <c r="R222" s="196">
        <f>Q222*H222</f>
        <v>1.528E-2</v>
      </c>
      <c r="S222" s="196">
        <v>0</v>
      </c>
      <c r="T222" s="197">
        <f>S222*H222</f>
        <v>0</v>
      </c>
      <c r="U222" s="32"/>
      <c r="V222" s="32"/>
      <c r="W222" s="32"/>
      <c r="X222" s="32"/>
      <c r="Y222" s="32"/>
      <c r="Z222" s="32"/>
      <c r="AA222" s="32"/>
      <c r="AB222" s="32"/>
      <c r="AC222" s="32"/>
      <c r="AD222" s="32"/>
      <c r="AE222" s="32"/>
      <c r="AR222" s="198" t="s">
        <v>211</v>
      </c>
      <c r="AT222" s="198" t="s">
        <v>139</v>
      </c>
      <c r="AU222" s="198" t="s">
        <v>144</v>
      </c>
      <c r="AY222" s="15" t="s">
        <v>136</v>
      </c>
      <c r="BE222" s="199">
        <f>IF(N222="základní",J222,0)</f>
        <v>0</v>
      </c>
      <c r="BF222" s="199">
        <f>IF(N222="snížená",J222,0)</f>
        <v>0</v>
      </c>
      <c r="BG222" s="199">
        <f>IF(N222="zákl. přenesená",J222,0)</f>
        <v>0</v>
      </c>
      <c r="BH222" s="199">
        <f>IF(N222="sníž. přenesená",J222,0)</f>
        <v>0</v>
      </c>
      <c r="BI222" s="199">
        <f>IF(N222="nulová",J222,0)</f>
        <v>0</v>
      </c>
      <c r="BJ222" s="15" t="s">
        <v>144</v>
      </c>
      <c r="BK222" s="199">
        <f>ROUND(I222*H222,2)</f>
        <v>0</v>
      </c>
      <c r="BL222" s="15" t="s">
        <v>211</v>
      </c>
      <c r="BM222" s="198" t="s">
        <v>1233</v>
      </c>
    </row>
    <row r="223" spans="1:65" s="2" customFormat="1" ht="78">
      <c r="A223" s="32"/>
      <c r="B223" s="33"/>
      <c r="C223" s="34"/>
      <c r="D223" s="200" t="s">
        <v>154</v>
      </c>
      <c r="E223" s="34"/>
      <c r="F223" s="201" t="s">
        <v>450</v>
      </c>
      <c r="G223" s="34"/>
      <c r="H223" s="34"/>
      <c r="I223" s="106"/>
      <c r="J223" s="34"/>
      <c r="K223" s="34"/>
      <c r="L223" s="37"/>
      <c r="M223" s="202"/>
      <c r="N223" s="203"/>
      <c r="O223" s="62"/>
      <c r="P223" s="62"/>
      <c r="Q223" s="62"/>
      <c r="R223" s="62"/>
      <c r="S223" s="62"/>
      <c r="T223" s="63"/>
      <c r="U223" s="32"/>
      <c r="V223" s="32"/>
      <c r="W223" s="32"/>
      <c r="X223" s="32"/>
      <c r="Y223" s="32"/>
      <c r="Z223" s="32"/>
      <c r="AA223" s="32"/>
      <c r="AB223" s="32"/>
      <c r="AC223" s="32"/>
      <c r="AD223" s="32"/>
      <c r="AE223" s="32"/>
      <c r="AT223" s="15" t="s">
        <v>154</v>
      </c>
      <c r="AU223" s="15" t="s">
        <v>144</v>
      </c>
    </row>
    <row r="224" spans="1:65" s="2" customFormat="1" ht="16.5" customHeight="1">
      <c r="A224" s="32"/>
      <c r="B224" s="33"/>
      <c r="C224" s="186" t="s">
        <v>455</v>
      </c>
      <c r="D224" s="186" t="s">
        <v>139</v>
      </c>
      <c r="E224" s="187" t="s">
        <v>452</v>
      </c>
      <c r="F224" s="188" t="s">
        <v>453</v>
      </c>
      <c r="G224" s="189" t="s">
        <v>370</v>
      </c>
      <c r="H224" s="190">
        <v>1</v>
      </c>
      <c r="I224" s="191"/>
      <c r="J224" s="192">
        <f t="shared" ref="J224:J234" si="10">ROUND(I224*H224,2)</f>
        <v>0</v>
      </c>
      <c r="K224" s="193"/>
      <c r="L224" s="37"/>
      <c r="M224" s="194" t="s">
        <v>19</v>
      </c>
      <c r="N224" s="195" t="s">
        <v>45</v>
      </c>
      <c r="O224" s="62"/>
      <c r="P224" s="196">
        <f t="shared" ref="P224:P234" si="11">O224*H224</f>
        <v>0</v>
      </c>
      <c r="Q224" s="196">
        <v>0</v>
      </c>
      <c r="R224" s="196">
        <f t="shared" ref="R224:R234" si="12">Q224*H224</f>
        <v>0</v>
      </c>
      <c r="S224" s="196">
        <v>3.2899999999999999E-2</v>
      </c>
      <c r="T224" s="197">
        <f t="shared" ref="T224:T234" si="13">S224*H224</f>
        <v>3.2899999999999999E-2</v>
      </c>
      <c r="U224" s="32"/>
      <c r="V224" s="32"/>
      <c r="W224" s="32"/>
      <c r="X224" s="32"/>
      <c r="Y224" s="32"/>
      <c r="Z224" s="32"/>
      <c r="AA224" s="32"/>
      <c r="AB224" s="32"/>
      <c r="AC224" s="32"/>
      <c r="AD224" s="32"/>
      <c r="AE224" s="32"/>
      <c r="AR224" s="198" t="s">
        <v>211</v>
      </c>
      <c r="AT224" s="198" t="s">
        <v>139</v>
      </c>
      <c r="AU224" s="198" t="s">
        <v>144</v>
      </c>
      <c r="AY224" s="15" t="s">
        <v>136</v>
      </c>
      <c r="BE224" s="199">
        <f t="shared" ref="BE224:BE234" si="14">IF(N224="základní",J224,0)</f>
        <v>0</v>
      </c>
      <c r="BF224" s="199">
        <f t="shared" ref="BF224:BF234" si="15">IF(N224="snížená",J224,0)</f>
        <v>0</v>
      </c>
      <c r="BG224" s="199">
        <f t="shared" ref="BG224:BG234" si="16">IF(N224="zákl. přenesená",J224,0)</f>
        <v>0</v>
      </c>
      <c r="BH224" s="199">
        <f t="shared" ref="BH224:BH234" si="17">IF(N224="sníž. přenesená",J224,0)</f>
        <v>0</v>
      </c>
      <c r="BI224" s="199">
        <f t="shared" ref="BI224:BI234" si="18">IF(N224="nulová",J224,0)</f>
        <v>0</v>
      </c>
      <c r="BJ224" s="15" t="s">
        <v>144</v>
      </c>
      <c r="BK224" s="199">
        <f t="shared" ref="BK224:BK234" si="19">ROUND(I224*H224,2)</f>
        <v>0</v>
      </c>
      <c r="BL224" s="15" t="s">
        <v>211</v>
      </c>
      <c r="BM224" s="198" t="s">
        <v>1234</v>
      </c>
    </row>
    <row r="225" spans="1:65" s="2" customFormat="1" ht="16.5" customHeight="1">
      <c r="A225" s="32"/>
      <c r="B225" s="33"/>
      <c r="C225" s="186" t="s">
        <v>459</v>
      </c>
      <c r="D225" s="186" t="s">
        <v>139</v>
      </c>
      <c r="E225" s="187" t="s">
        <v>456</v>
      </c>
      <c r="F225" s="188" t="s">
        <v>457</v>
      </c>
      <c r="G225" s="189" t="s">
        <v>370</v>
      </c>
      <c r="H225" s="190">
        <v>2</v>
      </c>
      <c r="I225" s="191"/>
      <c r="J225" s="192">
        <f t="shared" si="10"/>
        <v>0</v>
      </c>
      <c r="K225" s="193"/>
      <c r="L225" s="37"/>
      <c r="M225" s="194" t="s">
        <v>19</v>
      </c>
      <c r="N225" s="195" t="s">
        <v>45</v>
      </c>
      <c r="O225" s="62"/>
      <c r="P225" s="196">
        <f t="shared" si="11"/>
        <v>0</v>
      </c>
      <c r="Q225" s="196">
        <v>1.6000000000000001E-3</v>
      </c>
      <c r="R225" s="196">
        <f t="shared" si="12"/>
        <v>3.2000000000000002E-3</v>
      </c>
      <c r="S225" s="196">
        <v>0</v>
      </c>
      <c r="T225" s="197">
        <f t="shared" si="13"/>
        <v>0</v>
      </c>
      <c r="U225" s="32"/>
      <c r="V225" s="32"/>
      <c r="W225" s="32"/>
      <c r="X225" s="32"/>
      <c r="Y225" s="32"/>
      <c r="Z225" s="32"/>
      <c r="AA225" s="32"/>
      <c r="AB225" s="32"/>
      <c r="AC225" s="32"/>
      <c r="AD225" s="32"/>
      <c r="AE225" s="32"/>
      <c r="AR225" s="198" t="s">
        <v>211</v>
      </c>
      <c r="AT225" s="198" t="s">
        <v>139</v>
      </c>
      <c r="AU225" s="198" t="s">
        <v>144</v>
      </c>
      <c r="AY225" s="15" t="s">
        <v>136</v>
      </c>
      <c r="BE225" s="199">
        <f t="shared" si="14"/>
        <v>0</v>
      </c>
      <c r="BF225" s="199">
        <f t="shared" si="15"/>
        <v>0</v>
      </c>
      <c r="BG225" s="199">
        <f t="shared" si="16"/>
        <v>0</v>
      </c>
      <c r="BH225" s="199">
        <f t="shared" si="17"/>
        <v>0</v>
      </c>
      <c r="BI225" s="199">
        <f t="shared" si="18"/>
        <v>0</v>
      </c>
      <c r="BJ225" s="15" t="s">
        <v>144</v>
      </c>
      <c r="BK225" s="199">
        <f t="shared" si="19"/>
        <v>0</v>
      </c>
      <c r="BL225" s="15" t="s">
        <v>211</v>
      </c>
      <c r="BM225" s="198" t="s">
        <v>1235</v>
      </c>
    </row>
    <row r="226" spans="1:65" s="2" customFormat="1" ht="16.5" customHeight="1">
      <c r="A226" s="32"/>
      <c r="B226" s="33"/>
      <c r="C226" s="186" t="s">
        <v>463</v>
      </c>
      <c r="D226" s="186" t="s">
        <v>139</v>
      </c>
      <c r="E226" s="187" t="s">
        <v>460</v>
      </c>
      <c r="F226" s="188" t="s">
        <v>461</v>
      </c>
      <c r="G226" s="189" t="s">
        <v>370</v>
      </c>
      <c r="H226" s="190">
        <v>1</v>
      </c>
      <c r="I226" s="191"/>
      <c r="J226" s="192">
        <f t="shared" si="10"/>
        <v>0</v>
      </c>
      <c r="K226" s="193"/>
      <c r="L226" s="37"/>
      <c r="M226" s="194" t="s">
        <v>19</v>
      </c>
      <c r="N226" s="195" t="s">
        <v>45</v>
      </c>
      <c r="O226" s="62"/>
      <c r="P226" s="196">
        <f t="shared" si="11"/>
        <v>0</v>
      </c>
      <c r="Q226" s="196">
        <v>1.6000000000000001E-3</v>
      </c>
      <c r="R226" s="196">
        <f t="shared" si="12"/>
        <v>1.6000000000000001E-3</v>
      </c>
      <c r="S226" s="196">
        <v>0</v>
      </c>
      <c r="T226" s="197">
        <f t="shared" si="13"/>
        <v>0</v>
      </c>
      <c r="U226" s="32"/>
      <c r="V226" s="32"/>
      <c r="W226" s="32"/>
      <c r="X226" s="32"/>
      <c r="Y226" s="32"/>
      <c r="Z226" s="32"/>
      <c r="AA226" s="32"/>
      <c r="AB226" s="32"/>
      <c r="AC226" s="32"/>
      <c r="AD226" s="32"/>
      <c r="AE226" s="32"/>
      <c r="AR226" s="198" t="s">
        <v>211</v>
      </c>
      <c r="AT226" s="198" t="s">
        <v>139</v>
      </c>
      <c r="AU226" s="198" t="s">
        <v>144</v>
      </c>
      <c r="AY226" s="15" t="s">
        <v>136</v>
      </c>
      <c r="BE226" s="199">
        <f t="shared" si="14"/>
        <v>0</v>
      </c>
      <c r="BF226" s="199">
        <f t="shared" si="15"/>
        <v>0</v>
      </c>
      <c r="BG226" s="199">
        <f t="shared" si="16"/>
        <v>0</v>
      </c>
      <c r="BH226" s="199">
        <f t="shared" si="17"/>
        <v>0</v>
      </c>
      <c r="BI226" s="199">
        <f t="shared" si="18"/>
        <v>0</v>
      </c>
      <c r="BJ226" s="15" t="s">
        <v>144</v>
      </c>
      <c r="BK226" s="199">
        <f t="shared" si="19"/>
        <v>0</v>
      </c>
      <c r="BL226" s="15" t="s">
        <v>211</v>
      </c>
      <c r="BM226" s="198" t="s">
        <v>1236</v>
      </c>
    </row>
    <row r="227" spans="1:65" s="2" customFormat="1" ht="16.5" customHeight="1">
      <c r="A227" s="32"/>
      <c r="B227" s="33"/>
      <c r="C227" s="186" t="s">
        <v>467</v>
      </c>
      <c r="D227" s="186" t="s">
        <v>139</v>
      </c>
      <c r="E227" s="187" t="s">
        <v>464</v>
      </c>
      <c r="F227" s="188" t="s">
        <v>465</v>
      </c>
      <c r="G227" s="189" t="s">
        <v>370</v>
      </c>
      <c r="H227" s="190">
        <v>3</v>
      </c>
      <c r="I227" s="191"/>
      <c r="J227" s="192">
        <f t="shared" si="10"/>
        <v>0</v>
      </c>
      <c r="K227" s="193"/>
      <c r="L227" s="37"/>
      <c r="M227" s="194" t="s">
        <v>19</v>
      </c>
      <c r="N227" s="195" t="s">
        <v>45</v>
      </c>
      <c r="O227" s="62"/>
      <c r="P227" s="196">
        <f t="shared" si="11"/>
        <v>0</v>
      </c>
      <c r="Q227" s="196">
        <v>1.6000000000000001E-3</v>
      </c>
      <c r="R227" s="196">
        <f t="shared" si="12"/>
        <v>4.8000000000000004E-3</v>
      </c>
      <c r="S227" s="196">
        <v>0</v>
      </c>
      <c r="T227" s="197">
        <f t="shared" si="13"/>
        <v>0</v>
      </c>
      <c r="U227" s="32"/>
      <c r="V227" s="32"/>
      <c r="W227" s="32"/>
      <c r="X227" s="32"/>
      <c r="Y227" s="32"/>
      <c r="Z227" s="32"/>
      <c r="AA227" s="32"/>
      <c r="AB227" s="32"/>
      <c r="AC227" s="32"/>
      <c r="AD227" s="32"/>
      <c r="AE227" s="32"/>
      <c r="AR227" s="198" t="s">
        <v>211</v>
      </c>
      <c r="AT227" s="198" t="s">
        <v>139</v>
      </c>
      <c r="AU227" s="198" t="s">
        <v>144</v>
      </c>
      <c r="AY227" s="15" t="s">
        <v>136</v>
      </c>
      <c r="BE227" s="199">
        <f t="shared" si="14"/>
        <v>0</v>
      </c>
      <c r="BF227" s="199">
        <f t="shared" si="15"/>
        <v>0</v>
      </c>
      <c r="BG227" s="199">
        <f t="shared" si="16"/>
        <v>0</v>
      </c>
      <c r="BH227" s="199">
        <f t="shared" si="17"/>
        <v>0</v>
      </c>
      <c r="BI227" s="199">
        <f t="shared" si="18"/>
        <v>0</v>
      </c>
      <c r="BJ227" s="15" t="s">
        <v>144</v>
      </c>
      <c r="BK227" s="199">
        <f t="shared" si="19"/>
        <v>0</v>
      </c>
      <c r="BL227" s="15" t="s">
        <v>211</v>
      </c>
      <c r="BM227" s="198" t="s">
        <v>1237</v>
      </c>
    </row>
    <row r="228" spans="1:65" s="2" customFormat="1" ht="36" customHeight="1">
      <c r="A228" s="32"/>
      <c r="B228" s="33"/>
      <c r="C228" s="186" t="s">
        <v>471</v>
      </c>
      <c r="D228" s="186" t="s">
        <v>139</v>
      </c>
      <c r="E228" s="187" t="s">
        <v>468</v>
      </c>
      <c r="F228" s="188" t="s">
        <v>469</v>
      </c>
      <c r="G228" s="189" t="s">
        <v>370</v>
      </c>
      <c r="H228" s="190">
        <v>1</v>
      </c>
      <c r="I228" s="191"/>
      <c r="J228" s="192">
        <f t="shared" si="10"/>
        <v>0</v>
      </c>
      <c r="K228" s="193"/>
      <c r="L228" s="37"/>
      <c r="M228" s="194" t="s">
        <v>19</v>
      </c>
      <c r="N228" s="195" t="s">
        <v>45</v>
      </c>
      <c r="O228" s="62"/>
      <c r="P228" s="196">
        <f t="shared" si="11"/>
        <v>0</v>
      </c>
      <c r="Q228" s="196">
        <v>3.0000000000000001E-3</v>
      </c>
      <c r="R228" s="196">
        <f t="shared" si="12"/>
        <v>3.0000000000000001E-3</v>
      </c>
      <c r="S228" s="196">
        <v>0</v>
      </c>
      <c r="T228" s="197">
        <f t="shared" si="13"/>
        <v>0</v>
      </c>
      <c r="U228" s="32"/>
      <c r="V228" s="32"/>
      <c r="W228" s="32"/>
      <c r="X228" s="32"/>
      <c r="Y228" s="32"/>
      <c r="Z228" s="32"/>
      <c r="AA228" s="32"/>
      <c r="AB228" s="32"/>
      <c r="AC228" s="32"/>
      <c r="AD228" s="32"/>
      <c r="AE228" s="32"/>
      <c r="AR228" s="198" t="s">
        <v>211</v>
      </c>
      <c r="AT228" s="198" t="s">
        <v>139</v>
      </c>
      <c r="AU228" s="198" t="s">
        <v>144</v>
      </c>
      <c r="AY228" s="15" t="s">
        <v>136</v>
      </c>
      <c r="BE228" s="199">
        <f t="shared" si="14"/>
        <v>0</v>
      </c>
      <c r="BF228" s="199">
        <f t="shared" si="15"/>
        <v>0</v>
      </c>
      <c r="BG228" s="199">
        <f t="shared" si="16"/>
        <v>0</v>
      </c>
      <c r="BH228" s="199">
        <f t="shared" si="17"/>
        <v>0</v>
      </c>
      <c r="BI228" s="199">
        <f t="shared" si="18"/>
        <v>0</v>
      </c>
      <c r="BJ228" s="15" t="s">
        <v>144</v>
      </c>
      <c r="BK228" s="199">
        <f t="shared" si="19"/>
        <v>0</v>
      </c>
      <c r="BL228" s="15" t="s">
        <v>211</v>
      </c>
      <c r="BM228" s="198" t="s">
        <v>1238</v>
      </c>
    </row>
    <row r="229" spans="1:65" s="2" customFormat="1" ht="16.5" customHeight="1">
      <c r="A229" s="32"/>
      <c r="B229" s="33"/>
      <c r="C229" s="186" t="s">
        <v>475</v>
      </c>
      <c r="D229" s="186" t="s">
        <v>139</v>
      </c>
      <c r="E229" s="187" t="s">
        <v>472</v>
      </c>
      <c r="F229" s="188" t="s">
        <v>473</v>
      </c>
      <c r="G229" s="189" t="s">
        <v>162</v>
      </c>
      <c r="H229" s="190">
        <v>2</v>
      </c>
      <c r="I229" s="191"/>
      <c r="J229" s="192">
        <f t="shared" si="10"/>
        <v>0</v>
      </c>
      <c r="K229" s="193"/>
      <c r="L229" s="37"/>
      <c r="M229" s="194" t="s">
        <v>19</v>
      </c>
      <c r="N229" s="195" t="s">
        <v>45</v>
      </c>
      <c r="O229" s="62"/>
      <c r="P229" s="196">
        <f t="shared" si="11"/>
        <v>0</v>
      </c>
      <c r="Q229" s="196">
        <v>0</v>
      </c>
      <c r="R229" s="196">
        <f t="shared" si="12"/>
        <v>0</v>
      </c>
      <c r="S229" s="196">
        <v>4.8999999999999998E-4</v>
      </c>
      <c r="T229" s="197">
        <f t="shared" si="13"/>
        <v>9.7999999999999997E-4</v>
      </c>
      <c r="U229" s="32"/>
      <c r="V229" s="32"/>
      <c r="W229" s="32"/>
      <c r="X229" s="32"/>
      <c r="Y229" s="32"/>
      <c r="Z229" s="32"/>
      <c r="AA229" s="32"/>
      <c r="AB229" s="32"/>
      <c r="AC229" s="32"/>
      <c r="AD229" s="32"/>
      <c r="AE229" s="32"/>
      <c r="AR229" s="198" t="s">
        <v>211</v>
      </c>
      <c r="AT229" s="198" t="s">
        <v>139</v>
      </c>
      <c r="AU229" s="198" t="s">
        <v>144</v>
      </c>
      <c r="AY229" s="15" t="s">
        <v>136</v>
      </c>
      <c r="BE229" s="199">
        <f t="shared" si="14"/>
        <v>0</v>
      </c>
      <c r="BF229" s="199">
        <f t="shared" si="15"/>
        <v>0</v>
      </c>
      <c r="BG229" s="199">
        <f t="shared" si="16"/>
        <v>0</v>
      </c>
      <c r="BH229" s="199">
        <f t="shared" si="17"/>
        <v>0</v>
      </c>
      <c r="BI229" s="199">
        <f t="shared" si="18"/>
        <v>0</v>
      </c>
      <c r="BJ229" s="15" t="s">
        <v>144</v>
      </c>
      <c r="BK229" s="199">
        <f t="shared" si="19"/>
        <v>0</v>
      </c>
      <c r="BL229" s="15" t="s">
        <v>211</v>
      </c>
      <c r="BM229" s="198" t="s">
        <v>1239</v>
      </c>
    </row>
    <row r="230" spans="1:65" s="2" customFormat="1" ht="24" customHeight="1">
      <c r="A230" s="32"/>
      <c r="B230" s="33"/>
      <c r="C230" s="186" t="s">
        <v>479</v>
      </c>
      <c r="D230" s="186" t="s">
        <v>139</v>
      </c>
      <c r="E230" s="187" t="s">
        <v>476</v>
      </c>
      <c r="F230" s="188" t="s">
        <v>477</v>
      </c>
      <c r="G230" s="189" t="s">
        <v>370</v>
      </c>
      <c r="H230" s="190">
        <v>6</v>
      </c>
      <c r="I230" s="191"/>
      <c r="J230" s="192">
        <f t="shared" si="10"/>
        <v>0</v>
      </c>
      <c r="K230" s="193"/>
      <c r="L230" s="37"/>
      <c r="M230" s="194" t="s">
        <v>19</v>
      </c>
      <c r="N230" s="195" t="s">
        <v>45</v>
      </c>
      <c r="O230" s="62"/>
      <c r="P230" s="196">
        <f t="shared" si="11"/>
        <v>0</v>
      </c>
      <c r="Q230" s="196">
        <v>2.9999999999999997E-4</v>
      </c>
      <c r="R230" s="196">
        <f t="shared" si="12"/>
        <v>1.8E-3</v>
      </c>
      <c r="S230" s="196">
        <v>0</v>
      </c>
      <c r="T230" s="197">
        <f t="shared" si="13"/>
        <v>0</v>
      </c>
      <c r="U230" s="32"/>
      <c r="V230" s="32"/>
      <c r="W230" s="32"/>
      <c r="X230" s="32"/>
      <c r="Y230" s="32"/>
      <c r="Z230" s="32"/>
      <c r="AA230" s="32"/>
      <c r="AB230" s="32"/>
      <c r="AC230" s="32"/>
      <c r="AD230" s="32"/>
      <c r="AE230" s="32"/>
      <c r="AR230" s="198" t="s">
        <v>211</v>
      </c>
      <c r="AT230" s="198" t="s">
        <v>139</v>
      </c>
      <c r="AU230" s="198" t="s">
        <v>144</v>
      </c>
      <c r="AY230" s="15" t="s">
        <v>136</v>
      </c>
      <c r="BE230" s="199">
        <f t="shared" si="14"/>
        <v>0</v>
      </c>
      <c r="BF230" s="199">
        <f t="shared" si="15"/>
        <v>0</v>
      </c>
      <c r="BG230" s="199">
        <f t="shared" si="16"/>
        <v>0</v>
      </c>
      <c r="BH230" s="199">
        <f t="shared" si="17"/>
        <v>0</v>
      </c>
      <c r="BI230" s="199">
        <f t="shared" si="18"/>
        <v>0</v>
      </c>
      <c r="BJ230" s="15" t="s">
        <v>144</v>
      </c>
      <c r="BK230" s="199">
        <f t="shared" si="19"/>
        <v>0</v>
      </c>
      <c r="BL230" s="15" t="s">
        <v>211</v>
      </c>
      <c r="BM230" s="198" t="s">
        <v>1240</v>
      </c>
    </row>
    <row r="231" spans="1:65" s="2" customFormat="1" ht="24" customHeight="1">
      <c r="A231" s="32"/>
      <c r="B231" s="33"/>
      <c r="C231" s="186" t="s">
        <v>483</v>
      </c>
      <c r="D231" s="186" t="s">
        <v>139</v>
      </c>
      <c r="E231" s="187" t="s">
        <v>480</v>
      </c>
      <c r="F231" s="188" t="s">
        <v>481</v>
      </c>
      <c r="G231" s="189" t="s">
        <v>162</v>
      </c>
      <c r="H231" s="190">
        <v>1</v>
      </c>
      <c r="I231" s="191"/>
      <c r="J231" s="192">
        <f t="shared" si="10"/>
        <v>0</v>
      </c>
      <c r="K231" s="193"/>
      <c r="L231" s="37"/>
      <c r="M231" s="194" t="s">
        <v>19</v>
      </c>
      <c r="N231" s="195" t="s">
        <v>45</v>
      </c>
      <c r="O231" s="62"/>
      <c r="P231" s="196">
        <f t="shared" si="11"/>
        <v>0</v>
      </c>
      <c r="Q231" s="196">
        <v>1.09E-3</v>
      </c>
      <c r="R231" s="196">
        <f t="shared" si="12"/>
        <v>1.09E-3</v>
      </c>
      <c r="S231" s="196">
        <v>0</v>
      </c>
      <c r="T231" s="197">
        <f t="shared" si="13"/>
        <v>0</v>
      </c>
      <c r="U231" s="32"/>
      <c r="V231" s="32"/>
      <c r="W231" s="32"/>
      <c r="X231" s="32"/>
      <c r="Y231" s="32"/>
      <c r="Z231" s="32"/>
      <c r="AA231" s="32"/>
      <c r="AB231" s="32"/>
      <c r="AC231" s="32"/>
      <c r="AD231" s="32"/>
      <c r="AE231" s="32"/>
      <c r="AR231" s="198" t="s">
        <v>211</v>
      </c>
      <c r="AT231" s="198" t="s">
        <v>139</v>
      </c>
      <c r="AU231" s="198" t="s">
        <v>144</v>
      </c>
      <c r="AY231" s="15" t="s">
        <v>136</v>
      </c>
      <c r="BE231" s="199">
        <f t="shared" si="14"/>
        <v>0</v>
      </c>
      <c r="BF231" s="199">
        <f t="shared" si="15"/>
        <v>0</v>
      </c>
      <c r="BG231" s="199">
        <f t="shared" si="16"/>
        <v>0</v>
      </c>
      <c r="BH231" s="199">
        <f t="shared" si="17"/>
        <v>0</v>
      </c>
      <c r="BI231" s="199">
        <f t="shared" si="18"/>
        <v>0</v>
      </c>
      <c r="BJ231" s="15" t="s">
        <v>144</v>
      </c>
      <c r="BK231" s="199">
        <f t="shared" si="19"/>
        <v>0</v>
      </c>
      <c r="BL231" s="15" t="s">
        <v>211</v>
      </c>
      <c r="BM231" s="198" t="s">
        <v>1241</v>
      </c>
    </row>
    <row r="232" spans="1:65" s="2" customFormat="1" ht="16.5" customHeight="1">
      <c r="A232" s="32"/>
      <c r="B232" s="33"/>
      <c r="C232" s="186" t="s">
        <v>487</v>
      </c>
      <c r="D232" s="186" t="s">
        <v>139</v>
      </c>
      <c r="E232" s="187" t="s">
        <v>484</v>
      </c>
      <c r="F232" s="188" t="s">
        <v>485</v>
      </c>
      <c r="G232" s="189" t="s">
        <v>370</v>
      </c>
      <c r="H232" s="190">
        <v>1</v>
      </c>
      <c r="I232" s="191"/>
      <c r="J232" s="192">
        <f t="shared" si="10"/>
        <v>0</v>
      </c>
      <c r="K232" s="193"/>
      <c r="L232" s="37"/>
      <c r="M232" s="194" t="s">
        <v>19</v>
      </c>
      <c r="N232" s="195" t="s">
        <v>45</v>
      </c>
      <c r="O232" s="62"/>
      <c r="P232" s="196">
        <f t="shared" si="11"/>
        <v>0</v>
      </c>
      <c r="Q232" s="196">
        <v>0</v>
      </c>
      <c r="R232" s="196">
        <f t="shared" si="12"/>
        <v>0</v>
      </c>
      <c r="S232" s="196">
        <v>1.56E-3</v>
      </c>
      <c r="T232" s="197">
        <f t="shared" si="13"/>
        <v>1.56E-3</v>
      </c>
      <c r="U232" s="32"/>
      <c r="V232" s="32"/>
      <c r="W232" s="32"/>
      <c r="X232" s="32"/>
      <c r="Y232" s="32"/>
      <c r="Z232" s="32"/>
      <c r="AA232" s="32"/>
      <c r="AB232" s="32"/>
      <c r="AC232" s="32"/>
      <c r="AD232" s="32"/>
      <c r="AE232" s="32"/>
      <c r="AR232" s="198" t="s">
        <v>211</v>
      </c>
      <c r="AT232" s="198" t="s">
        <v>139</v>
      </c>
      <c r="AU232" s="198" t="s">
        <v>144</v>
      </c>
      <c r="AY232" s="15" t="s">
        <v>136</v>
      </c>
      <c r="BE232" s="199">
        <f t="shared" si="14"/>
        <v>0</v>
      </c>
      <c r="BF232" s="199">
        <f t="shared" si="15"/>
        <v>0</v>
      </c>
      <c r="BG232" s="199">
        <f t="shared" si="16"/>
        <v>0</v>
      </c>
      <c r="BH232" s="199">
        <f t="shared" si="17"/>
        <v>0</v>
      </c>
      <c r="BI232" s="199">
        <f t="shared" si="18"/>
        <v>0</v>
      </c>
      <c r="BJ232" s="15" t="s">
        <v>144</v>
      </c>
      <c r="BK232" s="199">
        <f t="shared" si="19"/>
        <v>0</v>
      </c>
      <c r="BL232" s="15" t="s">
        <v>211</v>
      </c>
      <c r="BM232" s="198" t="s">
        <v>1242</v>
      </c>
    </row>
    <row r="233" spans="1:65" s="2" customFormat="1" ht="16.5" customHeight="1">
      <c r="A233" s="32"/>
      <c r="B233" s="33"/>
      <c r="C233" s="186" t="s">
        <v>491</v>
      </c>
      <c r="D233" s="186" t="s">
        <v>139</v>
      </c>
      <c r="E233" s="187" t="s">
        <v>488</v>
      </c>
      <c r="F233" s="188" t="s">
        <v>489</v>
      </c>
      <c r="G233" s="189" t="s">
        <v>370</v>
      </c>
      <c r="H233" s="190">
        <v>1</v>
      </c>
      <c r="I233" s="191"/>
      <c r="J233" s="192">
        <f t="shared" si="10"/>
        <v>0</v>
      </c>
      <c r="K233" s="193"/>
      <c r="L233" s="37"/>
      <c r="M233" s="194" t="s">
        <v>19</v>
      </c>
      <c r="N233" s="195" t="s">
        <v>45</v>
      </c>
      <c r="O233" s="62"/>
      <c r="P233" s="196">
        <f t="shared" si="11"/>
        <v>0</v>
      </c>
      <c r="Q233" s="196">
        <v>0</v>
      </c>
      <c r="R233" s="196">
        <f t="shared" si="12"/>
        <v>0</v>
      </c>
      <c r="S233" s="196">
        <v>8.5999999999999998E-4</v>
      </c>
      <c r="T233" s="197">
        <f t="shared" si="13"/>
        <v>8.5999999999999998E-4</v>
      </c>
      <c r="U233" s="32"/>
      <c r="V233" s="32"/>
      <c r="W233" s="32"/>
      <c r="X233" s="32"/>
      <c r="Y233" s="32"/>
      <c r="Z233" s="32"/>
      <c r="AA233" s="32"/>
      <c r="AB233" s="32"/>
      <c r="AC233" s="32"/>
      <c r="AD233" s="32"/>
      <c r="AE233" s="32"/>
      <c r="AR233" s="198" t="s">
        <v>211</v>
      </c>
      <c r="AT233" s="198" t="s">
        <v>139</v>
      </c>
      <c r="AU233" s="198" t="s">
        <v>144</v>
      </c>
      <c r="AY233" s="15" t="s">
        <v>136</v>
      </c>
      <c r="BE233" s="199">
        <f t="shared" si="14"/>
        <v>0</v>
      </c>
      <c r="BF233" s="199">
        <f t="shared" si="15"/>
        <v>0</v>
      </c>
      <c r="BG233" s="199">
        <f t="shared" si="16"/>
        <v>0</v>
      </c>
      <c r="BH233" s="199">
        <f t="shared" si="17"/>
        <v>0</v>
      </c>
      <c r="BI233" s="199">
        <f t="shared" si="18"/>
        <v>0</v>
      </c>
      <c r="BJ233" s="15" t="s">
        <v>144</v>
      </c>
      <c r="BK233" s="199">
        <f t="shared" si="19"/>
        <v>0</v>
      </c>
      <c r="BL233" s="15" t="s">
        <v>211</v>
      </c>
      <c r="BM233" s="198" t="s">
        <v>1243</v>
      </c>
    </row>
    <row r="234" spans="1:65" s="2" customFormat="1" ht="24" customHeight="1">
      <c r="A234" s="32"/>
      <c r="B234" s="33"/>
      <c r="C234" s="186" t="s">
        <v>496</v>
      </c>
      <c r="D234" s="186" t="s">
        <v>139</v>
      </c>
      <c r="E234" s="187" t="s">
        <v>492</v>
      </c>
      <c r="F234" s="188" t="s">
        <v>493</v>
      </c>
      <c r="G234" s="189" t="s">
        <v>370</v>
      </c>
      <c r="H234" s="190">
        <v>1</v>
      </c>
      <c r="I234" s="191"/>
      <c r="J234" s="192">
        <f t="shared" si="10"/>
        <v>0</v>
      </c>
      <c r="K234" s="193"/>
      <c r="L234" s="37"/>
      <c r="M234" s="194" t="s">
        <v>19</v>
      </c>
      <c r="N234" s="195" t="s">
        <v>45</v>
      </c>
      <c r="O234" s="62"/>
      <c r="P234" s="196">
        <f t="shared" si="11"/>
        <v>0</v>
      </c>
      <c r="Q234" s="196">
        <v>1.8E-3</v>
      </c>
      <c r="R234" s="196">
        <f t="shared" si="12"/>
        <v>1.8E-3</v>
      </c>
      <c r="S234" s="196">
        <v>0</v>
      </c>
      <c r="T234" s="197">
        <f t="shared" si="13"/>
        <v>0</v>
      </c>
      <c r="U234" s="32"/>
      <c r="V234" s="32"/>
      <c r="W234" s="32"/>
      <c r="X234" s="32"/>
      <c r="Y234" s="32"/>
      <c r="Z234" s="32"/>
      <c r="AA234" s="32"/>
      <c r="AB234" s="32"/>
      <c r="AC234" s="32"/>
      <c r="AD234" s="32"/>
      <c r="AE234" s="32"/>
      <c r="AR234" s="198" t="s">
        <v>211</v>
      </c>
      <c r="AT234" s="198" t="s">
        <v>139</v>
      </c>
      <c r="AU234" s="198" t="s">
        <v>144</v>
      </c>
      <c r="AY234" s="15" t="s">
        <v>136</v>
      </c>
      <c r="BE234" s="199">
        <f t="shared" si="14"/>
        <v>0</v>
      </c>
      <c r="BF234" s="199">
        <f t="shared" si="15"/>
        <v>0</v>
      </c>
      <c r="BG234" s="199">
        <f t="shared" si="16"/>
        <v>0</v>
      </c>
      <c r="BH234" s="199">
        <f t="shared" si="17"/>
        <v>0</v>
      </c>
      <c r="BI234" s="199">
        <f t="shared" si="18"/>
        <v>0</v>
      </c>
      <c r="BJ234" s="15" t="s">
        <v>144</v>
      </c>
      <c r="BK234" s="199">
        <f t="shared" si="19"/>
        <v>0</v>
      </c>
      <c r="BL234" s="15" t="s">
        <v>211</v>
      </c>
      <c r="BM234" s="198" t="s">
        <v>1244</v>
      </c>
    </row>
    <row r="235" spans="1:65" s="2" customFormat="1" ht="29.25">
      <c r="A235" s="32"/>
      <c r="B235" s="33"/>
      <c r="C235" s="34"/>
      <c r="D235" s="200" t="s">
        <v>154</v>
      </c>
      <c r="E235" s="34"/>
      <c r="F235" s="201" t="s">
        <v>495</v>
      </c>
      <c r="G235" s="34"/>
      <c r="H235" s="34"/>
      <c r="I235" s="106"/>
      <c r="J235" s="34"/>
      <c r="K235" s="34"/>
      <c r="L235" s="37"/>
      <c r="M235" s="202"/>
      <c r="N235" s="203"/>
      <c r="O235" s="62"/>
      <c r="P235" s="62"/>
      <c r="Q235" s="62"/>
      <c r="R235" s="62"/>
      <c r="S235" s="62"/>
      <c r="T235" s="63"/>
      <c r="U235" s="32"/>
      <c r="V235" s="32"/>
      <c r="W235" s="32"/>
      <c r="X235" s="32"/>
      <c r="Y235" s="32"/>
      <c r="Z235" s="32"/>
      <c r="AA235" s="32"/>
      <c r="AB235" s="32"/>
      <c r="AC235" s="32"/>
      <c r="AD235" s="32"/>
      <c r="AE235" s="32"/>
      <c r="AT235" s="15" t="s">
        <v>154</v>
      </c>
      <c r="AU235" s="15" t="s">
        <v>144</v>
      </c>
    </row>
    <row r="236" spans="1:65" s="2" customFormat="1" ht="24" customHeight="1">
      <c r="A236" s="32"/>
      <c r="B236" s="33"/>
      <c r="C236" s="204" t="s">
        <v>501</v>
      </c>
      <c r="D236" s="204" t="s">
        <v>179</v>
      </c>
      <c r="E236" s="205" t="s">
        <v>502</v>
      </c>
      <c r="F236" s="206" t="s">
        <v>503</v>
      </c>
      <c r="G236" s="207" t="s">
        <v>162</v>
      </c>
      <c r="H236" s="208">
        <v>1</v>
      </c>
      <c r="I236" s="209"/>
      <c r="J236" s="210">
        <f>ROUND(I236*H236,2)</f>
        <v>0</v>
      </c>
      <c r="K236" s="211"/>
      <c r="L236" s="212"/>
      <c r="M236" s="213" t="s">
        <v>19</v>
      </c>
      <c r="N236" s="214" t="s">
        <v>45</v>
      </c>
      <c r="O236" s="62"/>
      <c r="P236" s="196">
        <f>O236*H236</f>
        <v>0</v>
      </c>
      <c r="Q236" s="196">
        <v>1.8E-3</v>
      </c>
      <c r="R236" s="196">
        <f>Q236*H236</f>
        <v>1.8E-3</v>
      </c>
      <c r="S236" s="196">
        <v>0</v>
      </c>
      <c r="T236" s="197">
        <f>S236*H236</f>
        <v>0</v>
      </c>
      <c r="U236" s="32"/>
      <c r="V236" s="32"/>
      <c r="W236" s="32"/>
      <c r="X236" s="32"/>
      <c r="Y236" s="32"/>
      <c r="Z236" s="32"/>
      <c r="AA236" s="32"/>
      <c r="AB236" s="32"/>
      <c r="AC236" s="32"/>
      <c r="AD236" s="32"/>
      <c r="AE236" s="32"/>
      <c r="AR236" s="198" t="s">
        <v>293</v>
      </c>
      <c r="AT236" s="198" t="s">
        <v>179</v>
      </c>
      <c r="AU236" s="198" t="s">
        <v>144</v>
      </c>
      <c r="AY236" s="15" t="s">
        <v>136</v>
      </c>
      <c r="BE236" s="199">
        <f>IF(N236="základní",J236,0)</f>
        <v>0</v>
      </c>
      <c r="BF236" s="199">
        <f>IF(N236="snížená",J236,0)</f>
        <v>0</v>
      </c>
      <c r="BG236" s="199">
        <f>IF(N236="zákl. přenesená",J236,0)</f>
        <v>0</v>
      </c>
      <c r="BH236" s="199">
        <f>IF(N236="sníž. přenesená",J236,0)</f>
        <v>0</v>
      </c>
      <c r="BI236" s="199">
        <f>IF(N236="nulová",J236,0)</f>
        <v>0</v>
      </c>
      <c r="BJ236" s="15" t="s">
        <v>144</v>
      </c>
      <c r="BK236" s="199">
        <f>ROUND(I236*H236,2)</f>
        <v>0</v>
      </c>
      <c r="BL236" s="15" t="s">
        <v>211</v>
      </c>
      <c r="BM236" s="198" t="s">
        <v>1245</v>
      </c>
    </row>
    <row r="237" spans="1:65" s="2" customFormat="1" ht="24" customHeight="1">
      <c r="A237" s="32"/>
      <c r="B237" s="33"/>
      <c r="C237" s="186" t="s">
        <v>505</v>
      </c>
      <c r="D237" s="186" t="s">
        <v>139</v>
      </c>
      <c r="E237" s="187" t="s">
        <v>497</v>
      </c>
      <c r="F237" s="188" t="s">
        <v>498</v>
      </c>
      <c r="G237" s="189" t="s">
        <v>162</v>
      </c>
      <c r="H237" s="190">
        <v>1</v>
      </c>
      <c r="I237" s="191"/>
      <c r="J237" s="192">
        <f>ROUND(I237*H237,2)</f>
        <v>0</v>
      </c>
      <c r="K237" s="193"/>
      <c r="L237" s="37"/>
      <c r="M237" s="194" t="s">
        <v>19</v>
      </c>
      <c r="N237" s="195" t="s">
        <v>45</v>
      </c>
      <c r="O237" s="62"/>
      <c r="P237" s="196">
        <f>O237*H237</f>
        <v>0</v>
      </c>
      <c r="Q237" s="196">
        <v>4.0000000000000003E-5</v>
      </c>
      <c r="R237" s="196">
        <f>Q237*H237</f>
        <v>4.0000000000000003E-5</v>
      </c>
      <c r="S237" s="196">
        <v>0</v>
      </c>
      <c r="T237" s="197">
        <f>S237*H237</f>
        <v>0</v>
      </c>
      <c r="U237" s="32"/>
      <c r="V237" s="32"/>
      <c r="W237" s="32"/>
      <c r="X237" s="32"/>
      <c r="Y237" s="32"/>
      <c r="Z237" s="32"/>
      <c r="AA237" s="32"/>
      <c r="AB237" s="32"/>
      <c r="AC237" s="32"/>
      <c r="AD237" s="32"/>
      <c r="AE237" s="32"/>
      <c r="AR237" s="198" t="s">
        <v>211</v>
      </c>
      <c r="AT237" s="198" t="s">
        <v>139</v>
      </c>
      <c r="AU237" s="198" t="s">
        <v>144</v>
      </c>
      <c r="AY237" s="15" t="s">
        <v>136</v>
      </c>
      <c r="BE237" s="199">
        <f>IF(N237="základní",J237,0)</f>
        <v>0</v>
      </c>
      <c r="BF237" s="199">
        <f>IF(N237="snížená",J237,0)</f>
        <v>0</v>
      </c>
      <c r="BG237" s="199">
        <f>IF(N237="zákl. přenesená",J237,0)</f>
        <v>0</v>
      </c>
      <c r="BH237" s="199">
        <f>IF(N237="sníž. přenesená",J237,0)</f>
        <v>0</v>
      </c>
      <c r="BI237" s="199">
        <f>IF(N237="nulová",J237,0)</f>
        <v>0</v>
      </c>
      <c r="BJ237" s="15" t="s">
        <v>144</v>
      </c>
      <c r="BK237" s="199">
        <f>ROUND(I237*H237,2)</f>
        <v>0</v>
      </c>
      <c r="BL237" s="15" t="s">
        <v>211</v>
      </c>
      <c r="BM237" s="198" t="s">
        <v>1246</v>
      </c>
    </row>
    <row r="238" spans="1:65" s="2" customFormat="1" ht="29.25">
      <c r="A238" s="32"/>
      <c r="B238" s="33"/>
      <c r="C238" s="34"/>
      <c r="D238" s="200" t="s">
        <v>154</v>
      </c>
      <c r="E238" s="34"/>
      <c r="F238" s="201" t="s">
        <v>500</v>
      </c>
      <c r="G238" s="34"/>
      <c r="H238" s="34"/>
      <c r="I238" s="106"/>
      <c r="J238" s="34"/>
      <c r="K238" s="34"/>
      <c r="L238" s="37"/>
      <c r="M238" s="202"/>
      <c r="N238" s="203"/>
      <c r="O238" s="62"/>
      <c r="P238" s="62"/>
      <c r="Q238" s="62"/>
      <c r="R238" s="62"/>
      <c r="S238" s="62"/>
      <c r="T238" s="63"/>
      <c r="U238" s="32"/>
      <c r="V238" s="32"/>
      <c r="W238" s="32"/>
      <c r="X238" s="32"/>
      <c r="Y238" s="32"/>
      <c r="Z238" s="32"/>
      <c r="AA238" s="32"/>
      <c r="AB238" s="32"/>
      <c r="AC238" s="32"/>
      <c r="AD238" s="32"/>
      <c r="AE238" s="32"/>
      <c r="AT238" s="15" t="s">
        <v>154</v>
      </c>
      <c r="AU238" s="15" t="s">
        <v>144</v>
      </c>
    </row>
    <row r="239" spans="1:65" s="2" customFormat="1" ht="24" customHeight="1">
      <c r="A239" s="32"/>
      <c r="B239" s="33"/>
      <c r="C239" s="186" t="s">
        <v>510</v>
      </c>
      <c r="D239" s="186" t="s">
        <v>139</v>
      </c>
      <c r="E239" s="187" t="s">
        <v>506</v>
      </c>
      <c r="F239" s="188" t="s">
        <v>507</v>
      </c>
      <c r="G239" s="189" t="s">
        <v>162</v>
      </c>
      <c r="H239" s="190">
        <v>1</v>
      </c>
      <c r="I239" s="191"/>
      <c r="J239" s="192">
        <f>ROUND(I239*H239,2)</f>
        <v>0</v>
      </c>
      <c r="K239" s="193"/>
      <c r="L239" s="37"/>
      <c r="M239" s="194" t="s">
        <v>19</v>
      </c>
      <c r="N239" s="195" t="s">
        <v>45</v>
      </c>
      <c r="O239" s="62"/>
      <c r="P239" s="196">
        <f>O239*H239</f>
        <v>0</v>
      </c>
      <c r="Q239" s="196">
        <v>1.2999999999999999E-4</v>
      </c>
      <c r="R239" s="196">
        <f>Q239*H239</f>
        <v>1.2999999999999999E-4</v>
      </c>
      <c r="S239" s="196">
        <v>0</v>
      </c>
      <c r="T239" s="197">
        <f>S239*H239</f>
        <v>0</v>
      </c>
      <c r="U239" s="32"/>
      <c r="V239" s="32"/>
      <c r="W239" s="32"/>
      <c r="X239" s="32"/>
      <c r="Y239" s="32"/>
      <c r="Z239" s="32"/>
      <c r="AA239" s="32"/>
      <c r="AB239" s="32"/>
      <c r="AC239" s="32"/>
      <c r="AD239" s="32"/>
      <c r="AE239" s="32"/>
      <c r="AR239" s="198" t="s">
        <v>211</v>
      </c>
      <c r="AT239" s="198" t="s">
        <v>139</v>
      </c>
      <c r="AU239" s="198" t="s">
        <v>144</v>
      </c>
      <c r="AY239" s="15" t="s">
        <v>136</v>
      </c>
      <c r="BE239" s="199">
        <f>IF(N239="základní",J239,0)</f>
        <v>0</v>
      </c>
      <c r="BF239" s="199">
        <f>IF(N239="snížená",J239,0)</f>
        <v>0</v>
      </c>
      <c r="BG239" s="199">
        <f>IF(N239="zákl. přenesená",J239,0)</f>
        <v>0</v>
      </c>
      <c r="BH239" s="199">
        <f>IF(N239="sníž. přenesená",J239,0)</f>
        <v>0</v>
      </c>
      <c r="BI239" s="199">
        <f>IF(N239="nulová",J239,0)</f>
        <v>0</v>
      </c>
      <c r="BJ239" s="15" t="s">
        <v>144</v>
      </c>
      <c r="BK239" s="199">
        <f>ROUND(I239*H239,2)</f>
        <v>0</v>
      </c>
      <c r="BL239" s="15" t="s">
        <v>211</v>
      </c>
      <c r="BM239" s="198" t="s">
        <v>1247</v>
      </c>
    </row>
    <row r="240" spans="1:65" s="2" customFormat="1" ht="29.25">
      <c r="A240" s="32"/>
      <c r="B240" s="33"/>
      <c r="C240" s="34"/>
      <c r="D240" s="200" t="s">
        <v>154</v>
      </c>
      <c r="E240" s="34"/>
      <c r="F240" s="201" t="s">
        <v>509</v>
      </c>
      <c r="G240" s="34"/>
      <c r="H240" s="34"/>
      <c r="I240" s="106"/>
      <c r="J240" s="34"/>
      <c r="K240" s="34"/>
      <c r="L240" s="37"/>
      <c r="M240" s="202"/>
      <c r="N240" s="203"/>
      <c r="O240" s="62"/>
      <c r="P240" s="62"/>
      <c r="Q240" s="62"/>
      <c r="R240" s="62"/>
      <c r="S240" s="62"/>
      <c r="T240" s="63"/>
      <c r="U240" s="32"/>
      <c r="V240" s="32"/>
      <c r="W240" s="32"/>
      <c r="X240" s="32"/>
      <c r="Y240" s="32"/>
      <c r="Z240" s="32"/>
      <c r="AA240" s="32"/>
      <c r="AB240" s="32"/>
      <c r="AC240" s="32"/>
      <c r="AD240" s="32"/>
      <c r="AE240" s="32"/>
      <c r="AT240" s="15" t="s">
        <v>154</v>
      </c>
      <c r="AU240" s="15" t="s">
        <v>144</v>
      </c>
    </row>
    <row r="241" spans="1:65" s="2" customFormat="1" ht="24" customHeight="1">
      <c r="A241" s="32"/>
      <c r="B241" s="33"/>
      <c r="C241" s="204" t="s">
        <v>514</v>
      </c>
      <c r="D241" s="204" t="s">
        <v>179</v>
      </c>
      <c r="E241" s="205" t="s">
        <v>511</v>
      </c>
      <c r="F241" s="206" t="s">
        <v>512</v>
      </c>
      <c r="G241" s="207" t="s">
        <v>162</v>
      </c>
      <c r="H241" s="208">
        <v>1</v>
      </c>
      <c r="I241" s="209"/>
      <c r="J241" s="210">
        <f>ROUND(I241*H241,2)</f>
        <v>0</v>
      </c>
      <c r="K241" s="211"/>
      <c r="L241" s="212"/>
      <c r="M241" s="213" t="s">
        <v>19</v>
      </c>
      <c r="N241" s="214" t="s">
        <v>45</v>
      </c>
      <c r="O241" s="62"/>
      <c r="P241" s="196">
        <f>O241*H241</f>
        <v>0</v>
      </c>
      <c r="Q241" s="196">
        <v>5.3800000000000002E-3</v>
      </c>
      <c r="R241" s="196">
        <f>Q241*H241</f>
        <v>5.3800000000000002E-3</v>
      </c>
      <c r="S241" s="196">
        <v>0</v>
      </c>
      <c r="T241" s="197">
        <f>S241*H241</f>
        <v>0</v>
      </c>
      <c r="U241" s="32"/>
      <c r="V241" s="32"/>
      <c r="W241" s="32"/>
      <c r="X241" s="32"/>
      <c r="Y241" s="32"/>
      <c r="Z241" s="32"/>
      <c r="AA241" s="32"/>
      <c r="AB241" s="32"/>
      <c r="AC241" s="32"/>
      <c r="AD241" s="32"/>
      <c r="AE241" s="32"/>
      <c r="AR241" s="198" t="s">
        <v>293</v>
      </c>
      <c r="AT241" s="198" t="s">
        <v>179</v>
      </c>
      <c r="AU241" s="198" t="s">
        <v>144</v>
      </c>
      <c r="AY241" s="15" t="s">
        <v>136</v>
      </c>
      <c r="BE241" s="199">
        <f>IF(N241="základní",J241,0)</f>
        <v>0</v>
      </c>
      <c r="BF241" s="199">
        <f>IF(N241="snížená",J241,0)</f>
        <v>0</v>
      </c>
      <c r="BG241" s="199">
        <f>IF(N241="zákl. přenesená",J241,0)</f>
        <v>0</v>
      </c>
      <c r="BH241" s="199">
        <f>IF(N241="sníž. přenesená",J241,0)</f>
        <v>0</v>
      </c>
      <c r="BI241" s="199">
        <f>IF(N241="nulová",J241,0)</f>
        <v>0</v>
      </c>
      <c r="BJ241" s="15" t="s">
        <v>144</v>
      </c>
      <c r="BK241" s="199">
        <f>ROUND(I241*H241,2)</f>
        <v>0</v>
      </c>
      <c r="BL241" s="15" t="s">
        <v>211</v>
      </c>
      <c r="BM241" s="198" t="s">
        <v>1248</v>
      </c>
    </row>
    <row r="242" spans="1:65" s="2" customFormat="1" ht="24" customHeight="1">
      <c r="A242" s="32"/>
      <c r="B242" s="33"/>
      <c r="C242" s="186" t="s">
        <v>518</v>
      </c>
      <c r="D242" s="186" t="s">
        <v>139</v>
      </c>
      <c r="E242" s="187" t="s">
        <v>515</v>
      </c>
      <c r="F242" s="188" t="s">
        <v>516</v>
      </c>
      <c r="G242" s="189" t="s">
        <v>162</v>
      </c>
      <c r="H242" s="190">
        <v>3</v>
      </c>
      <c r="I242" s="191"/>
      <c r="J242" s="192">
        <f>ROUND(I242*H242,2)</f>
        <v>0</v>
      </c>
      <c r="K242" s="193"/>
      <c r="L242" s="37"/>
      <c r="M242" s="194" t="s">
        <v>19</v>
      </c>
      <c r="N242" s="195" t="s">
        <v>45</v>
      </c>
      <c r="O242" s="62"/>
      <c r="P242" s="196">
        <f>O242*H242</f>
        <v>0</v>
      </c>
      <c r="Q242" s="196">
        <v>0</v>
      </c>
      <c r="R242" s="196">
        <f>Q242*H242</f>
        <v>0</v>
      </c>
      <c r="S242" s="196">
        <v>8.4999999999999995E-4</v>
      </c>
      <c r="T242" s="197">
        <f>S242*H242</f>
        <v>2.5499999999999997E-3</v>
      </c>
      <c r="U242" s="32"/>
      <c r="V242" s="32"/>
      <c r="W242" s="32"/>
      <c r="X242" s="32"/>
      <c r="Y242" s="32"/>
      <c r="Z242" s="32"/>
      <c r="AA242" s="32"/>
      <c r="AB242" s="32"/>
      <c r="AC242" s="32"/>
      <c r="AD242" s="32"/>
      <c r="AE242" s="32"/>
      <c r="AR242" s="198" t="s">
        <v>211</v>
      </c>
      <c r="AT242" s="198" t="s">
        <v>139</v>
      </c>
      <c r="AU242" s="198" t="s">
        <v>144</v>
      </c>
      <c r="AY242" s="15" t="s">
        <v>136</v>
      </c>
      <c r="BE242" s="199">
        <f>IF(N242="základní",J242,0)</f>
        <v>0</v>
      </c>
      <c r="BF242" s="199">
        <f>IF(N242="snížená",J242,0)</f>
        <v>0</v>
      </c>
      <c r="BG242" s="199">
        <f>IF(N242="zákl. přenesená",J242,0)</f>
        <v>0</v>
      </c>
      <c r="BH242" s="199">
        <f>IF(N242="sníž. přenesená",J242,0)</f>
        <v>0</v>
      </c>
      <c r="BI242" s="199">
        <f>IF(N242="nulová",J242,0)</f>
        <v>0</v>
      </c>
      <c r="BJ242" s="15" t="s">
        <v>144</v>
      </c>
      <c r="BK242" s="199">
        <f>ROUND(I242*H242,2)</f>
        <v>0</v>
      </c>
      <c r="BL242" s="15" t="s">
        <v>211</v>
      </c>
      <c r="BM242" s="198" t="s">
        <v>1249</v>
      </c>
    </row>
    <row r="243" spans="1:65" s="2" customFormat="1" ht="24" customHeight="1">
      <c r="A243" s="32"/>
      <c r="B243" s="33"/>
      <c r="C243" s="186" t="s">
        <v>523</v>
      </c>
      <c r="D243" s="186" t="s">
        <v>139</v>
      </c>
      <c r="E243" s="187" t="s">
        <v>519</v>
      </c>
      <c r="F243" s="188" t="s">
        <v>520</v>
      </c>
      <c r="G243" s="189" t="s">
        <v>162</v>
      </c>
      <c r="H243" s="190">
        <v>3</v>
      </c>
      <c r="I243" s="191"/>
      <c r="J243" s="192">
        <f>ROUND(I243*H243,2)</f>
        <v>0</v>
      </c>
      <c r="K243" s="193"/>
      <c r="L243" s="37"/>
      <c r="M243" s="194" t="s">
        <v>19</v>
      </c>
      <c r="N243" s="195" t="s">
        <v>45</v>
      </c>
      <c r="O243" s="62"/>
      <c r="P243" s="196">
        <f>O243*H243</f>
        <v>0</v>
      </c>
      <c r="Q243" s="196">
        <v>3.6999999999999999E-4</v>
      </c>
      <c r="R243" s="196">
        <f>Q243*H243</f>
        <v>1.1099999999999999E-3</v>
      </c>
      <c r="S243" s="196">
        <v>0</v>
      </c>
      <c r="T243" s="197">
        <f>S243*H243</f>
        <v>0</v>
      </c>
      <c r="U243" s="32"/>
      <c r="V243" s="32"/>
      <c r="W243" s="32"/>
      <c r="X243" s="32"/>
      <c r="Y243" s="32"/>
      <c r="Z243" s="32"/>
      <c r="AA243" s="32"/>
      <c r="AB243" s="32"/>
      <c r="AC243" s="32"/>
      <c r="AD243" s="32"/>
      <c r="AE243" s="32"/>
      <c r="AR243" s="198" t="s">
        <v>211</v>
      </c>
      <c r="AT243" s="198" t="s">
        <v>139</v>
      </c>
      <c r="AU243" s="198" t="s">
        <v>144</v>
      </c>
      <c r="AY243" s="15" t="s">
        <v>136</v>
      </c>
      <c r="BE243" s="199">
        <f>IF(N243="základní",J243,0)</f>
        <v>0</v>
      </c>
      <c r="BF243" s="199">
        <f>IF(N243="snížená",J243,0)</f>
        <v>0</v>
      </c>
      <c r="BG243" s="199">
        <f>IF(N243="zákl. přenesená",J243,0)</f>
        <v>0</v>
      </c>
      <c r="BH243" s="199">
        <f>IF(N243="sníž. přenesená",J243,0)</f>
        <v>0</v>
      </c>
      <c r="BI243" s="199">
        <f>IF(N243="nulová",J243,0)</f>
        <v>0</v>
      </c>
      <c r="BJ243" s="15" t="s">
        <v>144</v>
      </c>
      <c r="BK243" s="199">
        <f>ROUND(I243*H243,2)</f>
        <v>0</v>
      </c>
      <c r="BL243" s="15" t="s">
        <v>211</v>
      </c>
      <c r="BM243" s="198" t="s">
        <v>1250</v>
      </c>
    </row>
    <row r="244" spans="1:65" s="2" customFormat="1" ht="97.5">
      <c r="A244" s="32"/>
      <c r="B244" s="33"/>
      <c r="C244" s="34"/>
      <c r="D244" s="200" t="s">
        <v>154</v>
      </c>
      <c r="E244" s="34"/>
      <c r="F244" s="201" t="s">
        <v>522</v>
      </c>
      <c r="G244" s="34"/>
      <c r="H244" s="34"/>
      <c r="I244" s="106"/>
      <c r="J244" s="34"/>
      <c r="K244" s="34"/>
      <c r="L244" s="37"/>
      <c r="M244" s="202"/>
      <c r="N244" s="203"/>
      <c r="O244" s="62"/>
      <c r="P244" s="62"/>
      <c r="Q244" s="62"/>
      <c r="R244" s="62"/>
      <c r="S244" s="62"/>
      <c r="T244" s="63"/>
      <c r="U244" s="32"/>
      <c r="V244" s="32"/>
      <c r="W244" s="32"/>
      <c r="X244" s="32"/>
      <c r="Y244" s="32"/>
      <c r="Z244" s="32"/>
      <c r="AA244" s="32"/>
      <c r="AB244" s="32"/>
      <c r="AC244" s="32"/>
      <c r="AD244" s="32"/>
      <c r="AE244" s="32"/>
      <c r="AT244" s="15" t="s">
        <v>154</v>
      </c>
      <c r="AU244" s="15" t="s">
        <v>144</v>
      </c>
    </row>
    <row r="245" spans="1:65" s="2" customFormat="1" ht="48" customHeight="1">
      <c r="A245" s="32"/>
      <c r="B245" s="33"/>
      <c r="C245" s="186" t="s">
        <v>528</v>
      </c>
      <c r="D245" s="186" t="s">
        <v>139</v>
      </c>
      <c r="E245" s="187" t="s">
        <v>524</v>
      </c>
      <c r="F245" s="188" t="s">
        <v>525</v>
      </c>
      <c r="G245" s="189" t="s">
        <v>240</v>
      </c>
      <c r="H245" s="190">
        <v>7.3999999999999996E-2</v>
      </c>
      <c r="I245" s="191"/>
      <c r="J245" s="192">
        <f>ROUND(I245*H245,2)</f>
        <v>0</v>
      </c>
      <c r="K245" s="193"/>
      <c r="L245" s="37"/>
      <c r="M245" s="194" t="s">
        <v>19</v>
      </c>
      <c r="N245" s="195" t="s">
        <v>45</v>
      </c>
      <c r="O245" s="62"/>
      <c r="P245" s="196">
        <f>O245*H245</f>
        <v>0</v>
      </c>
      <c r="Q245" s="196">
        <v>0</v>
      </c>
      <c r="R245" s="196">
        <f>Q245*H245</f>
        <v>0</v>
      </c>
      <c r="S245" s="196">
        <v>0</v>
      </c>
      <c r="T245" s="197">
        <f>S245*H245</f>
        <v>0</v>
      </c>
      <c r="U245" s="32"/>
      <c r="V245" s="32"/>
      <c r="W245" s="32"/>
      <c r="X245" s="32"/>
      <c r="Y245" s="32"/>
      <c r="Z245" s="32"/>
      <c r="AA245" s="32"/>
      <c r="AB245" s="32"/>
      <c r="AC245" s="32"/>
      <c r="AD245" s="32"/>
      <c r="AE245" s="32"/>
      <c r="AR245" s="198" t="s">
        <v>211</v>
      </c>
      <c r="AT245" s="198" t="s">
        <v>139</v>
      </c>
      <c r="AU245" s="198" t="s">
        <v>144</v>
      </c>
      <c r="AY245" s="15" t="s">
        <v>136</v>
      </c>
      <c r="BE245" s="199">
        <f>IF(N245="základní",J245,0)</f>
        <v>0</v>
      </c>
      <c r="BF245" s="199">
        <f>IF(N245="snížená",J245,0)</f>
        <v>0</v>
      </c>
      <c r="BG245" s="199">
        <f>IF(N245="zákl. přenesená",J245,0)</f>
        <v>0</v>
      </c>
      <c r="BH245" s="199">
        <f>IF(N245="sníž. přenesená",J245,0)</f>
        <v>0</v>
      </c>
      <c r="BI245" s="199">
        <f>IF(N245="nulová",J245,0)</f>
        <v>0</v>
      </c>
      <c r="BJ245" s="15" t="s">
        <v>144</v>
      </c>
      <c r="BK245" s="199">
        <f>ROUND(I245*H245,2)</f>
        <v>0</v>
      </c>
      <c r="BL245" s="15" t="s">
        <v>211</v>
      </c>
      <c r="BM245" s="198" t="s">
        <v>1251</v>
      </c>
    </row>
    <row r="246" spans="1:65" s="2" customFormat="1" ht="126.75">
      <c r="A246" s="32"/>
      <c r="B246" s="33"/>
      <c r="C246" s="34"/>
      <c r="D246" s="200" t="s">
        <v>154</v>
      </c>
      <c r="E246" s="34"/>
      <c r="F246" s="201" t="s">
        <v>527</v>
      </c>
      <c r="G246" s="34"/>
      <c r="H246" s="34"/>
      <c r="I246" s="106"/>
      <c r="J246" s="34"/>
      <c r="K246" s="34"/>
      <c r="L246" s="37"/>
      <c r="M246" s="202"/>
      <c r="N246" s="203"/>
      <c r="O246" s="62"/>
      <c r="P246" s="62"/>
      <c r="Q246" s="62"/>
      <c r="R246" s="62"/>
      <c r="S246" s="62"/>
      <c r="T246" s="63"/>
      <c r="U246" s="32"/>
      <c r="V246" s="32"/>
      <c r="W246" s="32"/>
      <c r="X246" s="32"/>
      <c r="Y246" s="32"/>
      <c r="Z246" s="32"/>
      <c r="AA246" s="32"/>
      <c r="AB246" s="32"/>
      <c r="AC246" s="32"/>
      <c r="AD246" s="32"/>
      <c r="AE246" s="32"/>
      <c r="AT246" s="15" t="s">
        <v>154</v>
      </c>
      <c r="AU246" s="15" t="s">
        <v>144</v>
      </c>
    </row>
    <row r="247" spans="1:65" s="2" customFormat="1" ht="48" customHeight="1">
      <c r="A247" s="32"/>
      <c r="B247" s="33"/>
      <c r="C247" s="186" t="s">
        <v>534</v>
      </c>
      <c r="D247" s="186" t="s">
        <v>139</v>
      </c>
      <c r="E247" s="187" t="s">
        <v>529</v>
      </c>
      <c r="F247" s="188" t="s">
        <v>530</v>
      </c>
      <c r="G247" s="189" t="s">
        <v>240</v>
      </c>
      <c r="H247" s="190">
        <v>7.3999999999999996E-2</v>
      </c>
      <c r="I247" s="191"/>
      <c r="J247" s="192">
        <f>ROUND(I247*H247,2)</f>
        <v>0</v>
      </c>
      <c r="K247" s="193"/>
      <c r="L247" s="37"/>
      <c r="M247" s="194" t="s">
        <v>19</v>
      </c>
      <c r="N247" s="195" t="s">
        <v>45</v>
      </c>
      <c r="O247" s="62"/>
      <c r="P247" s="196">
        <f>O247*H247</f>
        <v>0</v>
      </c>
      <c r="Q247" s="196">
        <v>0</v>
      </c>
      <c r="R247" s="196">
        <f>Q247*H247</f>
        <v>0</v>
      </c>
      <c r="S247" s="196">
        <v>0</v>
      </c>
      <c r="T247" s="197">
        <f>S247*H247</f>
        <v>0</v>
      </c>
      <c r="U247" s="32"/>
      <c r="V247" s="32"/>
      <c r="W247" s="32"/>
      <c r="X247" s="32"/>
      <c r="Y247" s="32"/>
      <c r="Z247" s="32"/>
      <c r="AA247" s="32"/>
      <c r="AB247" s="32"/>
      <c r="AC247" s="32"/>
      <c r="AD247" s="32"/>
      <c r="AE247" s="32"/>
      <c r="AR247" s="198" t="s">
        <v>211</v>
      </c>
      <c r="AT247" s="198" t="s">
        <v>139</v>
      </c>
      <c r="AU247" s="198" t="s">
        <v>144</v>
      </c>
      <c r="AY247" s="15" t="s">
        <v>136</v>
      </c>
      <c r="BE247" s="199">
        <f>IF(N247="základní",J247,0)</f>
        <v>0</v>
      </c>
      <c r="BF247" s="199">
        <f>IF(N247="snížená",J247,0)</f>
        <v>0</v>
      </c>
      <c r="BG247" s="199">
        <f>IF(N247="zákl. přenesená",J247,0)</f>
        <v>0</v>
      </c>
      <c r="BH247" s="199">
        <f>IF(N247="sníž. přenesená",J247,0)</f>
        <v>0</v>
      </c>
      <c r="BI247" s="199">
        <f>IF(N247="nulová",J247,0)</f>
        <v>0</v>
      </c>
      <c r="BJ247" s="15" t="s">
        <v>144</v>
      </c>
      <c r="BK247" s="199">
        <f>ROUND(I247*H247,2)</f>
        <v>0</v>
      </c>
      <c r="BL247" s="15" t="s">
        <v>211</v>
      </c>
      <c r="BM247" s="198" t="s">
        <v>1252</v>
      </c>
    </row>
    <row r="248" spans="1:65" s="2" customFormat="1" ht="126.75">
      <c r="A248" s="32"/>
      <c r="B248" s="33"/>
      <c r="C248" s="34"/>
      <c r="D248" s="200" t="s">
        <v>154</v>
      </c>
      <c r="E248" s="34"/>
      <c r="F248" s="201" t="s">
        <v>527</v>
      </c>
      <c r="G248" s="34"/>
      <c r="H248" s="34"/>
      <c r="I248" s="106"/>
      <c r="J248" s="34"/>
      <c r="K248" s="34"/>
      <c r="L248" s="37"/>
      <c r="M248" s="202"/>
      <c r="N248" s="203"/>
      <c r="O248" s="62"/>
      <c r="P248" s="62"/>
      <c r="Q248" s="62"/>
      <c r="R248" s="62"/>
      <c r="S248" s="62"/>
      <c r="T248" s="63"/>
      <c r="U248" s="32"/>
      <c r="V248" s="32"/>
      <c r="W248" s="32"/>
      <c r="X248" s="32"/>
      <c r="Y248" s="32"/>
      <c r="Z248" s="32"/>
      <c r="AA248" s="32"/>
      <c r="AB248" s="32"/>
      <c r="AC248" s="32"/>
      <c r="AD248" s="32"/>
      <c r="AE248" s="32"/>
      <c r="AT248" s="15" t="s">
        <v>154</v>
      </c>
      <c r="AU248" s="15" t="s">
        <v>144</v>
      </c>
    </row>
    <row r="249" spans="1:65" s="12" customFormat="1" ht="22.9" customHeight="1">
      <c r="B249" s="170"/>
      <c r="C249" s="171"/>
      <c r="D249" s="172" t="s">
        <v>72</v>
      </c>
      <c r="E249" s="184" t="s">
        <v>532</v>
      </c>
      <c r="F249" s="184" t="s">
        <v>533</v>
      </c>
      <c r="G249" s="171"/>
      <c r="H249" s="171"/>
      <c r="I249" s="174"/>
      <c r="J249" s="185">
        <f>BK249</f>
        <v>0</v>
      </c>
      <c r="K249" s="171"/>
      <c r="L249" s="176"/>
      <c r="M249" s="177"/>
      <c r="N249" s="178"/>
      <c r="O249" s="178"/>
      <c r="P249" s="179">
        <f>SUM(P250:P251)</f>
        <v>0</v>
      </c>
      <c r="Q249" s="178"/>
      <c r="R249" s="179">
        <f>SUM(R250:R251)</f>
        <v>1.2410000000000001E-2</v>
      </c>
      <c r="S249" s="178"/>
      <c r="T249" s="180">
        <f>SUM(T250:T251)</f>
        <v>0</v>
      </c>
      <c r="AR249" s="181" t="s">
        <v>144</v>
      </c>
      <c r="AT249" s="182" t="s">
        <v>72</v>
      </c>
      <c r="AU249" s="182" t="s">
        <v>81</v>
      </c>
      <c r="AY249" s="181" t="s">
        <v>136</v>
      </c>
      <c r="BK249" s="183">
        <f>SUM(BK250:BK251)</f>
        <v>0</v>
      </c>
    </row>
    <row r="250" spans="1:65" s="2" customFormat="1" ht="24" customHeight="1">
      <c r="A250" s="32"/>
      <c r="B250" s="33"/>
      <c r="C250" s="186" t="s">
        <v>538</v>
      </c>
      <c r="D250" s="186" t="s">
        <v>139</v>
      </c>
      <c r="E250" s="187" t="s">
        <v>535</v>
      </c>
      <c r="F250" s="188" t="s">
        <v>536</v>
      </c>
      <c r="G250" s="189" t="s">
        <v>214</v>
      </c>
      <c r="H250" s="190">
        <v>2</v>
      </c>
      <c r="I250" s="191"/>
      <c r="J250" s="192">
        <f>ROUND(I250*H250,2)</f>
        <v>0</v>
      </c>
      <c r="K250" s="193"/>
      <c r="L250" s="37"/>
      <c r="M250" s="194" t="s">
        <v>19</v>
      </c>
      <c r="N250" s="195" t="s">
        <v>45</v>
      </c>
      <c r="O250" s="62"/>
      <c r="P250" s="196">
        <f>O250*H250</f>
        <v>0</v>
      </c>
      <c r="Q250" s="196">
        <v>1.48E-3</v>
      </c>
      <c r="R250" s="196">
        <f>Q250*H250</f>
        <v>2.96E-3</v>
      </c>
      <c r="S250" s="196">
        <v>0</v>
      </c>
      <c r="T250" s="197">
        <f>S250*H250</f>
        <v>0</v>
      </c>
      <c r="U250" s="32"/>
      <c r="V250" s="32"/>
      <c r="W250" s="32"/>
      <c r="X250" s="32"/>
      <c r="Y250" s="32"/>
      <c r="Z250" s="32"/>
      <c r="AA250" s="32"/>
      <c r="AB250" s="32"/>
      <c r="AC250" s="32"/>
      <c r="AD250" s="32"/>
      <c r="AE250" s="32"/>
      <c r="AR250" s="198" t="s">
        <v>211</v>
      </c>
      <c r="AT250" s="198" t="s">
        <v>139</v>
      </c>
      <c r="AU250" s="198" t="s">
        <v>144</v>
      </c>
      <c r="AY250" s="15" t="s">
        <v>136</v>
      </c>
      <c r="BE250" s="199">
        <f>IF(N250="základní",J250,0)</f>
        <v>0</v>
      </c>
      <c r="BF250" s="199">
        <f>IF(N250="snížená",J250,0)</f>
        <v>0</v>
      </c>
      <c r="BG250" s="199">
        <f>IF(N250="zákl. přenesená",J250,0)</f>
        <v>0</v>
      </c>
      <c r="BH250" s="199">
        <f>IF(N250="sníž. přenesená",J250,0)</f>
        <v>0</v>
      </c>
      <c r="BI250" s="199">
        <f>IF(N250="nulová",J250,0)</f>
        <v>0</v>
      </c>
      <c r="BJ250" s="15" t="s">
        <v>144</v>
      </c>
      <c r="BK250" s="199">
        <f>ROUND(I250*H250,2)</f>
        <v>0</v>
      </c>
      <c r="BL250" s="15" t="s">
        <v>211</v>
      </c>
      <c r="BM250" s="198" t="s">
        <v>1253</v>
      </c>
    </row>
    <row r="251" spans="1:65" s="2" customFormat="1" ht="24" customHeight="1">
      <c r="A251" s="32"/>
      <c r="B251" s="33"/>
      <c r="C251" s="186" t="s">
        <v>544</v>
      </c>
      <c r="D251" s="186" t="s">
        <v>139</v>
      </c>
      <c r="E251" s="187" t="s">
        <v>539</v>
      </c>
      <c r="F251" s="188" t="s">
        <v>540</v>
      </c>
      <c r="G251" s="189" t="s">
        <v>214</v>
      </c>
      <c r="H251" s="190">
        <v>5</v>
      </c>
      <c r="I251" s="191"/>
      <c r="J251" s="192">
        <f>ROUND(I251*H251,2)</f>
        <v>0</v>
      </c>
      <c r="K251" s="193"/>
      <c r="L251" s="37"/>
      <c r="M251" s="194" t="s">
        <v>19</v>
      </c>
      <c r="N251" s="195" t="s">
        <v>45</v>
      </c>
      <c r="O251" s="62"/>
      <c r="P251" s="196">
        <f>O251*H251</f>
        <v>0</v>
      </c>
      <c r="Q251" s="196">
        <v>1.89E-3</v>
      </c>
      <c r="R251" s="196">
        <f>Q251*H251</f>
        <v>9.4500000000000001E-3</v>
      </c>
      <c r="S251" s="196">
        <v>0</v>
      </c>
      <c r="T251" s="197">
        <f>S251*H251</f>
        <v>0</v>
      </c>
      <c r="U251" s="32"/>
      <c r="V251" s="32"/>
      <c r="W251" s="32"/>
      <c r="X251" s="32"/>
      <c r="Y251" s="32"/>
      <c r="Z251" s="32"/>
      <c r="AA251" s="32"/>
      <c r="AB251" s="32"/>
      <c r="AC251" s="32"/>
      <c r="AD251" s="32"/>
      <c r="AE251" s="32"/>
      <c r="AR251" s="198" t="s">
        <v>211</v>
      </c>
      <c r="AT251" s="198" t="s">
        <v>139</v>
      </c>
      <c r="AU251" s="198" t="s">
        <v>144</v>
      </c>
      <c r="AY251" s="15" t="s">
        <v>136</v>
      </c>
      <c r="BE251" s="199">
        <f>IF(N251="základní",J251,0)</f>
        <v>0</v>
      </c>
      <c r="BF251" s="199">
        <f>IF(N251="snížená",J251,0)</f>
        <v>0</v>
      </c>
      <c r="BG251" s="199">
        <f>IF(N251="zákl. přenesená",J251,0)</f>
        <v>0</v>
      </c>
      <c r="BH251" s="199">
        <f>IF(N251="sníž. přenesená",J251,0)</f>
        <v>0</v>
      </c>
      <c r="BI251" s="199">
        <f>IF(N251="nulová",J251,0)</f>
        <v>0</v>
      </c>
      <c r="BJ251" s="15" t="s">
        <v>144</v>
      </c>
      <c r="BK251" s="199">
        <f>ROUND(I251*H251,2)</f>
        <v>0</v>
      </c>
      <c r="BL251" s="15" t="s">
        <v>211</v>
      </c>
      <c r="BM251" s="198" t="s">
        <v>1254</v>
      </c>
    </row>
    <row r="252" spans="1:65" s="12" customFormat="1" ht="22.9" customHeight="1">
      <c r="B252" s="170"/>
      <c r="C252" s="171"/>
      <c r="D252" s="172" t="s">
        <v>72</v>
      </c>
      <c r="E252" s="184" t="s">
        <v>542</v>
      </c>
      <c r="F252" s="184" t="s">
        <v>543</v>
      </c>
      <c r="G252" s="171"/>
      <c r="H252" s="171"/>
      <c r="I252" s="174"/>
      <c r="J252" s="185">
        <f>BK252</f>
        <v>0</v>
      </c>
      <c r="K252" s="171"/>
      <c r="L252" s="176"/>
      <c r="M252" s="177"/>
      <c r="N252" s="178"/>
      <c r="O252" s="178"/>
      <c r="P252" s="179">
        <f>SUM(P253:P257)</f>
        <v>0</v>
      </c>
      <c r="Q252" s="178"/>
      <c r="R252" s="179">
        <f>SUM(R253:R257)</f>
        <v>7.5000000000000002E-4</v>
      </c>
      <c r="S252" s="178"/>
      <c r="T252" s="180">
        <f>SUM(T253:T257)</f>
        <v>0</v>
      </c>
      <c r="AR252" s="181" t="s">
        <v>144</v>
      </c>
      <c r="AT252" s="182" t="s">
        <v>72</v>
      </c>
      <c r="AU252" s="182" t="s">
        <v>81</v>
      </c>
      <c r="AY252" s="181" t="s">
        <v>136</v>
      </c>
      <c r="BK252" s="183">
        <f>SUM(BK253:BK257)</f>
        <v>0</v>
      </c>
    </row>
    <row r="253" spans="1:65" s="2" customFormat="1" ht="16.5" customHeight="1">
      <c r="A253" s="32"/>
      <c r="B253" s="33"/>
      <c r="C253" s="186" t="s">
        <v>548</v>
      </c>
      <c r="D253" s="186" t="s">
        <v>139</v>
      </c>
      <c r="E253" s="187" t="s">
        <v>545</v>
      </c>
      <c r="F253" s="188" t="s">
        <v>546</v>
      </c>
      <c r="G253" s="189" t="s">
        <v>162</v>
      </c>
      <c r="H253" s="190">
        <v>2</v>
      </c>
      <c r="I253" s="191"/>
      <c r="J253" s="192">
        <f>ROUND(I253*H253,2)</f>
        <v>0</v>
      </c>
      <c r="K253" s="193"/>
      <c r="L253" s="37"/>
      <c r="M253" s="194" t="s">
        <v>19</v>
      </c>
      <c r="N253" s="195" t="s">
        <v>45</v>
      </c>
      <c r="O253" s="62"/>
      <c r="P253" s="196">
        <f>O253*H253</f>
        <v>0</v>
      </c>
      <c r="Q253" s="196">
        <v>1E-4</v>
      </c>
      <c r="R253" s="196">
        <f>Q253*H253</f>
        <v>2.0000000000000001E-4</v>
      </c>
      <c r="S253" s="196">
        <v>0</v>
      </c>
      <c r="T253" s="197">
        <f>S253*H253</f>
        <v>0</v>
      </c>
      <c r="U253" s="32"/>
      <c r="V253" s="32"/>
      <c r="W253" s="32"/>
      <c r="X253" s="32"/>
      <c r="Y253" s="32"/>
      <c r="Z253" s="32"/>
      <c r="AA253" s="32"/>
      <c r="AB253" s="32"/>
      <c r="AC253" s="32"/>
      <c r="AD253" s="32"/>
      <c r="AE253" s="32"/>
      <c r="AR253" s="198" t="s">
        <v>211</v>
      </c>
      <c r="AT253" s="198" t="s">
        <v>139</v>
      </c>
      <c r="AU253" s="198" t="s">
        <v>144</v>
      </c>
      <c r="AY253" s="15" t="s">
        <v>136</v>
      </c>
      <c r="BE253" s="199">
        <f>IF(N253="základní",J253,0)</f>
        <v>0</v>
      </c>
      <c r="BF253" s="199">
        <f>IF(N253="snížená",J253,0)</f>
        <v>0</v>
      </c>
      <c r="BG253" s="199">
        <f>IF(N253="zákl. přenesená",J253,0)</f>
        <v>0</v>
      </c>
      <c r="BH253" s="199">
        <f>IF(N253="sníž. přenesená",J253,0)</f>
        <v>0</v>
      </c>
      <c r="BI253" s="199">
        <f>IF(N253="nulová",J253,0)</f>
        <v>0</v>
      </c>
      <c r="BJ253" s="15" t="s">
        <v>144</v>
      </c>
      <c r="BK253" s="199">
        <f>ROUND(I253*H253,2)</f>
        <v>0</v>
      </c>
      <c r="BL253" s="15" t="s">
        <v>211</v>
      </c>
      <c r="BM253" s="198" t="s">
        <v>1255</v>
      </c>
    </row>
    <row r="254" spans="1:65" s="2" customFormat="1" ht="16.5" customHeight="1">
      <c r="A254" s="32"/>
      <c r="B254" s="33"/>
      <c r="C254" s="204" t="s">
        <v>552</v>
      </c>
      <c r="D254" s="204" t="s">
        <v>179</v>
      </c>
      <c r="E254" s="205" t="s">
        <v>549</v>
      </c>
      <c r="F254" s="206" t="s">
        <v>550</v>
      </c>
      <c r="G254" s="207" t="s">
        <v>162</v>
      </c>
      <c r="H254" s="208">
        <v>2</v>
      </c>
      <c r="I254" s="209"/>
      <c r="J254" s="210">
        <f>ROUND(I254*H254,2)</f>
        <v>0</v>
      </c>
      <c r="K254" s="211"/>
      <c r="L254" s="212"/>
      <c r="M254" s="213" t="s">
        <v>19</v>
      </c>
      <c r="N254" s="214" t="s">
        <v>45</v>
      </c>
      <c r="O254" s="62"/>
      <c r="P254" s="196">
        <f>O254*H254</f>
        <v>0</v>
      </c>
      <c r="Q254" s="196">
        <v>1E-4</v>
      </c>
      <c r="R254" s="196">
        <f>Q254*H254</f>
        <v>2.0000000000000001E-4</v>
      </c>
      <c r="S254" s="196">
        <v>0</v>
      </c>
      <c r="T254" s="197">
        <f>S254*H254</f>
        <v>0</v>
      </c>
      <c r="U254" s="32"/>
      <c r="V254" s="32"/>
      <c r="W254" s="32"/>
      <c r="X254" s="32"/>
      <c r="Y254" s="32"/>
      <c r="Z254" s="32"/>
      <c r="AA254" s="32"/>
      <c r="AB254" s="32"/>
      <c r="AC254" s="32"/>
      <c r="AD254" s="32"/>
      <c r="AE254" s="32"/>
      <c r="AR254" s="198" t="s">
        <v>293</v>
      </c>
      <c r="AT254" s="198" t="s">
        <v>179</v>
      </c>
      <c r="AU254" s="198" t="s">
        <v>144</v>
      </c>
      <c r="AY254" s="15" t="s">
        <v>136</v>
      </c>
      <c r="BE254" s="199">
        <f>IF(N254="základní",J254,0)</f>
        <v>0</v>
      </c>
      <c r="BF254" s="199">
        <f>IF(N254="snížená",J254,0)</f>
        <v>0</v>
      </c>
      <c r="BG254" s="199">
        <f>IF(N254="zákl. přenesená",J254,0)</f>
        <v>0</v>
      </c>
      <c r="BH254" s="199">
        <f>IF(N254="sníž. přenesená",J254,0)</f>
        <v>0</v>
      </c>
      <c r="BI254" s="199">
        <f>IF(N254="nulová",J254,0)</f>
        <v>0</v>
      </c>
      <c r="BJ254" s="15" t="s">
        <v>144</v>
      </c>
      <c r="BK254" s="199">
        <f>ROUND(I254*H254,2)</f>
        <v>0</v>
      </c>
      <c r="BL254" s="15" t="s">
        <v>211</v>
      </c>
      <c r="BM254" s="198" t="s">
        <v>1256</v>
      </c>
    </row>
    <row r="255" spans="1:65" s="2" customFormat="1" ht="24" customHeight="1">
      <c r="A255" s="32"/>
      <c r="B255" s="33"/>
      <c r="C255" s="186" t="s">
        <v>557</v>
      </c>
      <c r="D255" s="186" t="s">
        <v>139</v>
      </c>
      <c r="E255" s="187" t="s">
        <v>920</v>
      </c>
      <c r="F255" s="188" t="s">
        <v>921</v>
      </c>
      <c r="G255" s="189" t="s">
        <v>162</v>
      </c>
      <c r="H255" s="190">
        <v>2</v>
      </c>
      <c r="I255" s="191"/>
      <c r="J255" s="192">
        <f>ROUND(I255*H255,2)</f>
        <v>0</v>
      </c>
      <c r="K255" s="193"/>
      <c r="L255" s="37"/>
      <c r="M255" s="194" t="s">
        <v>19</v>
      </c>
      <c r="N255" s="195" t="s">
        <v>45</v>
      </c>
      <c r="O255" s="62"/>
      <c r="P255" s="196">
        <f>O255*H255</f>
        <v>0</v>
      </c>
      <c r="Q255" s="196">
        <v>6.0000000000000002E-5</v>
      </c>
      <c r="R255" s="196">
        <f>Q255*H255</f>
        <v>1.2E-4</v>
      </c>
      <c r="S255" s="196">
        <v>0</v>
      </c>
      <c r="T255" s="197">
        <f>S255*H255</f>
        <v>0</v>
      </c>
      <c r="U255" s="32"/>
      <c r="V255" s="32"/>
      <c r="W255" s="32"/>
      <c r="X255" s="32"/>
      <c r="Y255" s="32"/>
      <c r="Z255" s="32"/>
      <c r="AA255" s="32"/>
      <c r="AB255" s="32"/>
      <c r="AC255" s="32"/>
      <c r="AD255" s="32"/>
      <c r="AE255" s="32"/>
      <c r="AR255" s="198" t="s">
        <v>211</v>
      </c>
      <c r="AT255" s="198" t="s">
        <v>139</v>
      </c>
      <c r="AU255" s="198" t="s">
        <v>144</v>
      </c>
      <c r="AY255" s="15" t="s">
        <v>136</v>
      </c>
      <c r="BE255" s="199">
        <f>IF(N255="základní",J255,0)</f>
        <v>0</v>
      </c>
      <c r="BF255" s="199">
        <f>IF(N255="snížená",J255,0)</f>
        <v>0</v>
      </c>
      <c r="BG255" s="199">
        <f>IF(N255="zákl. přenesená",J255,0)</f>
        <v>0</v>
      </c>
      <c r="BH255" s="199">
        <f>IF(N255="sníž. přenesená",J255,0)</f>
        <v>0</v>
      </c>
      <c r="BI255" s="199">
        <f>IF(N255="nulová",J255,0)</f>
        <v>0</v>
      </c>
      <c r="BJ255" s="15" t="s">
        <v>144</v>
      </c>
      <c r="BK255" s="199">
        <f>ROUND(I255*H255,2)</f>
        <v>0</v>
      </c>
      <c r="BL255" s="15" t="s">
        <v>211</v>
      </c>
      <c r="BM255" s="198" t="s">
        <v>1257</v>
      </c>
    </row>
    <row r="256" spans="1:65" s="2" customFormat="1" ht="24" customHeight="1">
      <c r="A256" s="32"/>
      <c r="B256" s="33"/>
      <c r="C256" s="186" t="s">
        <v>563</v>
      </c>
      <c r="D256" s="186" t="s">
        <v>139</v>
      </c>
      <c r="E256" s="187" t="s">
        <v>923</v>
      </c>
      <c r="F256" s="188" t="s">
        <v>924</v>
      </c>
      <c r="G256" s="189" t="s">
        <v>162</v>
      </c>
      <c r="H256" s="190">
        <v>1</v>
      </c>
      <c r="I256" s="191"/>
      <c r="J256" s="192">
        <f>ROUND(I256*H256,2)</f>
        <v>0</v>
      </c>
      <c r="K256" s="193"/>
      <c r="L256" s="37"/>
      <c r="M256" s="194" t="s">
        <v>19</v>
      </c>
      <c r="N256" s="195" t="s">
        <v>45</v>
      </c>
      <c r="O256" s="62"/>
      <c r="P256" s="196">
        <f>O256*H256</f>
        <v>0</v>
      </c>
      <c r="Q256" s="196">
        <v>2.3000000000000001E-4</v>
      </c>
      <c r="R256" s="196">
        <f>Q256*H256</f>
        <v>2.3000000000000001E-4</v>
      </c>
      <c r="S256" s="196">
        <v>0</v>
      </c>
      <c r="T256" s="197">
        <f>S256*H256</f>
        <v>0</v>
      </c>
      <c r="U256" s="32"/>
      <c r="V256" s="32"/>
      <c r="W256" s="32"/>
      <c r="X256" s="32"/>
      <c r="Y256" s="32"/>
      <c r="Z256" s="32"/>
      <c r="AA256" s="32"/>
      <c r="AB256" s="32"/>
      <c r="AC256" s="32"/>
      <c r="AD256" s="32"/>
      <c r="AE256" s="32"/>
      <c r="AR256" s="198" t="s">
        <v>211</v>
      </c>
      <c r="AT256" s="198" t="s">
        <v>139</v>
      </c>
      <c r="AU256" s="198" t="s">
        <v>144</v>
      </c>
      <c r="AY256" s="15" t="s">
        <v>136</v>
      </c>
      <c r="BE256" s="199">
        <f>IF(N256="základní",J256,0)</f>
        <v>0</v>
      </c>
      <c r="BF256" s="199">
        <f>IF(N256="snížená",J256,0)</f>
        <v>0</v>
      </c>
      <c r="BG256" s="199">
        <f>IF(N256="zákl. přenesená",J256,0)</f>
        <v>0</v>
      </c>
      <c r="BH256" s="199">
        <f>IF(N256="sníž. přenesená",J256,0)</f>
        <v>0</v>
      </c>
      <c r="BI256" s="199">
        <f>IF(N256="nulová",J256,0)</f>
        <v>0</v>
      </c>
      <c r="BJ256" s="15" t="s">
        <v>144</v>
      </c>
      <c r="BK256" s="199">
        <f>ROUND(I256*H256,2)</f>
        <v>0</v>
      </c>
      <c r="BL256" s="15" t="s">
        <v>211</v>
      </c>
      <c r="BM256" s="198" t="s">
        <v>1258</v>
      </c>
    </row>
    <row r="257" spans="1:65" s="2" customFormat="1" ht="48.75">
      <c r="A257" s="32"/>
      <c r="B257" s="33"/>
      <c r="C257" s="34"/>
      <c r="D257" s="200" t="s">
        <v>154</v>
      </c>
      <c r="E257" s="34"/>
      <c r="F257" s="201" t="s">
        <v>556</v>
      </c>
      <c r="G257" s="34"/>
      <c r="H257" s="34"/>
      <c r="I257" s="106"/>
      <c r="J257" s="34"/>
      <c r="K257" s="34"/>
      <c r="L257" s="37"/>
      <c r="M257" s="202"/>
      <c r="N257" s="203"/>
      <c r="O257" s="62"/>
      <c r="P257" s="62"/>
      <c r="Q257" s="62"/>
      <c r="R257" s="62"/>
      <c r="S257" s="62"/>
      <c r="T257" s="63"/>
      <c r="U257" s="32"/>
      <c r="V257" s="32"/>
      <c r="W257" s="32"/>
      <c r="X257" s="32"/>
      <c r="Y257" s="32"/>
      <c r="Z257" s="32"/>
      <c r="AA257" s="32"/>
      <c r="AB257" s="32"/>
      <c r="AC257" s="32"/>
      <c r="AD257" s="32"/>
      <c r="AE257" s="32"/>
      <c r="AT257" s="15" t="s">
        <v>154</v>
      </c>
      <c r="AU257" s="15" t="s">
        <v>144</v>
      </c>
    </row>
    <row r="258" spans="1:65" s="12" customFormat="1" ht="22.9" customHeight="1">
      <c r="B258" s="170"/>
      <c r="C258" s="171"/>
      <c r="D258" s="172" t="s">
        <v>72</v>
      </c>
      <c r="E258" s="184" t="s">
        <v>561</v>
      </c>
      <c r="F258" s="184" t="s">
        <v>562</v>
      </c>
      <c r="G258" s="171"/>
      <c r="H258" s="171"/>
      <c r="I258" s="174"/>
      <c r="J258" s="185">
        <f>BK258</f>
        <v>0</v>
      </c>
      <c r="K258" s="171"/>
      <c r="L258" s="176"/>
      <c r="M258" s="177"/>
      <c r="N258" s="178"/>
      <c r="O258" s="178"/>
      <c r="P258" s="179">
        <f>SUM(P259:P269)</f>
        <v>0</v>
      </c>
      <c r="Q258" s="178"/>
      <c r="R258" s="179">
        <f>SUM(R259:R269)</f>
        <v>3.0780000000000002E-2</v>
      </c>
      <c r="S258" s="178"/>
      <c r="T258" s="180">
        <f>SUM(T259:T269)</f>
        <v>1.35E-2</v>
      </c>
      <c r="AR258" s="181" t="s">
        <v>144</v>
      </c>
      <c r="AT258" s="182" t="s">
        <v>72</v>
      </c>
      <c r="AU258" s="182" t="s">
        <v>81</v>
      </c>
      <c r="AY258" s="181" t="s">
        <v>136</v>
      </c>
      <c r="BK258" s="183">
        <f>SUM(BK259:BK269)</f>
        <v>0</v>
      </c>
    </row>
    <row r="259" spans="1:65" s="2" customFormat="1" ht="24" customHeight="1">
      <c r="A259" s="32"/>
      <c r="B259" s="33"/>
      <c r="C259" s="186" t="s">
        <v>567</v>
      </c>
      <c r="D259" s="186" t="s">
        <v>139</v>
      </c>
      <c r="E259" s="187" t="s">
        <v>564</v>
      </c>
      <c r="F259" s="188" t="s">
        <v>565</v>
      </c>
      <c r="G259" s="189" t="s">
        <v>162</v>
      </c>
      <c r="H259" s="190">
        <v>1</v>
      </c>
      <c r="I259" s="191"/>
      <c r="J259" s="192">
        <f>ROUND(I259*H259,2)</f>
        <v>0</v>
      </c>
      <c r="K259" s="193"/>
      <c r="L259" s="37"/>
      <c r="M259" s="194" t="s">
        <v>19</v>
      </c>
      <c r="N259" s="195" t="s">
        <v>45</v>
      </c>
      <c r="O259" s="62"/>
      <c r="P259" s="196">
        <f>O259*H259</f>
        <v>0</v>
      </c>
      <c r="Q259" s="196">
        <v>0</v>
      </c>
      <c r="R259" s="196">
        <f>Q259*H259</f>
        <v>0</v>
      </c>
      <c r="S259" s="196">
        <v>0</v>
      </c>
      <c r="T259" s="197">
        <f>S259*H259</f>
        <v>0</v>
      </c>
      <c r="U259" s="32"/>
      <c r="V259" s="32"/>
      <c r="W259" s="32"/>
      <c r="X259" s="32"/>
      <c r="Y259" s="32"/>
      <c r="Z259" s="32"/>
      <c r="AA259" s="32"/>
      <c r="AB259" s="32"/>
      <c r="AC259" s="32"/>
      <c r="AD259" s="32"/>
      <c r="AE259" s="32"/>
      <c r="AR259" s="198" t="s">
        <v>211</v>
      </c>
      <c r="AT259" s="198" t="s">
        <v>139</v>
      </c>
      <c r="AU259" s="198" t="s">
        <v>144</v>
      </c>
      <c r="AY259" s="15" t="s">
        <v>136</v>
      </c>
      <c r="BE259" s="199">
        <f>IF(N259="základní",J259,0)</f>
        <v>0</v>
      </c>
      <c r="BF259" s="199">
        <f>IF(N259="snížená",J259,0)</f>
        <v>0</v>
      </c>
      <c r="BG259" s="199">
        <f>IF(N259="zákl. přenesená",J259,0)</f>
        <v>0</v>
      </c>
      <c r="BH259" s="199">
        <f>IF(N259="sníž. přenesená",J259,0)</f>
        <v>0</v>
      </c>
      <c r="BI259" s="199">
        <f>IF(N259="nulová",J259,0)</f>
        <v>0</v>
      </c>
      <c r="BJ259" s="15" t="s">
        <v>144</v>
      </c>
      <c r="BK259" s="199">
        <f>ROUND(I259*H259,2)</f>
        <v>0</v>
      </c>
      <c r="BL259" s="15" t="s">
        <v>211</v>
      </c>
      <c r="BM259" s="198" t="s">
        <v>1259</v>
      </c>
    </row>
    <row r="260" spans="1:65" s="2" customFormat="1" ht="24" customHeight="1">
      <c r="A260" s="32"/>
      <c r="B260" s="33"/>
      <c r="C260" s="186" t="s">
        <v>571</v>
      </c>
      <c r="D260" s="186" t="s">
        <v>139</v>
      </c>
      <c r="E260" s="187" t="s">
        <v>572</v>
      </c>
      <c r="F260" s="188" t="s">
        <v>573</v>
      </c>
      <c r="G260" s="189" t="s">
        <v>162</v>
      </c>
      <c r="H260" s="190">
        <v>1</v>
      </c>
      <c r="I260" s="191"/>
      <c r="J260" s="192">
        <f>ROUND(I260*H260,2)</f>
        <v>0</v>
      </c>
      <c r="K260" s="193"/>
      <c r="L260" s="37"/>
      <c r="M260" s="194" t="s">
        <v>19</v>
      </c>
      <c r="N260" s="195" t="s">
        <v>45</v>
      </c>
      <c r="O260" s="62"/>
      <c r="P260" s="196">
        <f>O260*H260</f>
        <v>0</v>
      </c>
      <c r="Q260" s="196">
        <v>8.0000000000000007E-5</v>
      </c>
      <c r="R260" s="196">
        <f>Q260*H260</f>
        <v>8.0000000000000007E-5</v>
      </c>
      <c r="S260" s="196">
        <v>1.35E-2</v>
      </c>
      <c r="T260" s="197">
        <f>S260*H260</f>
        <v>1.35E-2</v>
      </c>
      <c r="U260" s="32"/>
      <c r="V260" s="32"/>
      <c r="W260" s="32"/>
      <c r="X260" s="32"/>
      <c r="Y260" s="32"/>
      <c r="Z260" s="32"/>
      <c r="AA260" s="32"/>
      <c r="AB260" s="32"/>
      <c r="AC260" s="32"/>
      <c r="AD260" s="32"/>
      <c r="AE260" s="32"/>
      <c r="AR260" s="198" t="s">
        <v>211</v>
      </c>
      <c r="AT260" s="198" t="s">
        <v>139</v>
      </c>
      <c r="AU260" s="198" t="s">
        <v>144</v>
      </c>
      <c r="AY260" s="15" t="s">
        <v>136</v>
      </c>
      <c r="BE260" s="199">
        <f>IF(N260="základní",J260,0)</f>
        <v>0</v>
      </c>
      <c r="BF260" s="199">
        <f>IF(N260="snížená",J260,0)</f>
        <v>0</v>
      </c>
      <c r="BG260" s="199">
        <f>IF(N260="zákl. přenesená",J260,0)</f>
        <v>0</v>
      </c>
      <c r="BH260" s="199">
        <f>IF(N260="sníž. přenesená",J260,0)</f>
        <v>0</v>
      </c>
      <c r="BI260" s="199">
        <f>IF(N260="nulová",J260,0)</f>
        <v>0</v>
      </c>
      <c r="BJ260" s="15" t="s">
        <v>144</v>
      </c>
      <c r="BK260" s="199">
        <f>ROUND(I260*H260,2)</f>
        <v>0</v>
      </c>
      <c r="BL260" s="15" t="s">
        <v>211</v>
      </c>
      <c r="BM260" s="198" t="s">
        <v>1260</v>
      </c>
    </row>
    <row r="261" spans="1:65" s="2" customFormat="1" ht="24" customHeight="1">
      <c r="A261" s="32"/>
      <c r="B261" s="33"/>
      <c r="C261" s="186" t="s">
        <v>575</v>
      </c>
      <c r="D261" s="186" t="s">
        <v>139</v>
      </c>
      <c r="E261" s="187" t="s">
        <v>928</v>
      </c>
      <c r="F261" s="188" t="s">
        <v>929</v>
      </c>
      <c r="G261" s="189" t="s">
        <v>162</v>
      </c>
      <c r="H261" s="190">
        <v>1</v>
      </c>
      <c r="I261" s="191"/>
      <c r="J261" s="192">
        <f>ROUND(I261*H261,2)</f>
        <v>0</v>
      </c>
      <c r="K261" s="193"/>
      <c r="L261" s="37"/>
      <c r="M261" s="194" t="s">
        <v>19</v>
      </c>
      <c r="N261" s="195" t="s">
        <v>45</v>
      </c>
      <c r="O261" s="62"/>
      <c r="P261" s="196">
        <f>O261*H261</f>
        <v>0</v>
      </c>
      <c r="Q261" s="196">
        <v>3.0700000000000002E-2</v>
      </c>
      <c r="R261" s="196">
        <f>Q261*H261</f>
        <v>3.0700000000000002E-2</v>
      </c>
      <c r="S261" s="196">
        <v>0</v>
      </c>
      <c r="T261" s="197">
        <f>S261*H261</f>
        <v>0</v>
      </c>
      <c r="U261" s="32"/>
      <c r="V261" s="32"/>
      <c r="W261" s="32"/>
      <c r="X261" s="32"/>
      <c r="Y261" s="32"/>
      <c r="Z261" s="32"/>
      <c r="AA261" s="32"/>
      <c r="AB261" s="32"/>
      <c r="AC261" s="32"/>
      <c r="AD261" s="32"/>
      <c r="AE261" s="32"/>
      <c r="AR261" s="198" t="s">
        <v>211</v>
      </c>
      <c r="AT261" s="198" t="s">
        <v>139</v>
      </c>
      <c r="AU261" s="198" t="s">
        <v>144</v>
      </c>
      <c r="AY261" s="15" t="s">
        <v>136</v>
      </c>
      <c r="BE261" s="199">
        <f>IF(N261="základní",J261,0)</f>
        <v>0</v>
      </c>
      <c r="BF261" s="199">
        <f>IF(N261="snížená",J261,0)</f>
        <v>0</v>
      </c>
      <c r="BG261" s="199">
        <f>IF(N261="zákl. přenesená",J261,0)</f>
        <v>0</v>
      </c>
      <c r="BH261" s="199">
        <f>IF(N261="sníž. přenesená",J261,0)</f>
        <v>0</v>
      </c>
      <c r="BI261" s="199">
        <f>IF(N261="nulová",J261,0)</f>
        <v>0</v>
      </c>
      <c r="BJ261" s="15" t="s">
        <v>144</v>
      </c>
      <c r="BK261" s="199">
        <f>ROUND(I261*H261,2)</f>
        <v>0</v>
      </c>
      <c r="BL261" s="15" t="s">
        <v>211</v>
      </c>
      <c r="BM261" s="198" t="s">
        <v>1261</v>
      </c>
    </row>
    <row r="262" spans="1:65" s="2" customFormat="1" ht="68.25">
      <c r="A262" s="32"/>
      <c r="B262" s="33"/>
      <c r="C262" s="34"/>
      <c r="D262" s="200" t="s">
        <v>154</v>
      </c>
      <c r="E262" s="34"/>
      <c r="F262" s="201" t="s">
        <v>931</v>
      </c>
      <c r="G262" s="34"/>
      <c r="H262" s="34"/>
      <c r="I262" s="106"/>
      <c r="J262" s="34"/>
      <c r="K262" s="34"/>
      <c r="L262" s="37"/>
      <c r="M262" s="202"/>
      <c r="N262" s="203"/>
      <c r="O262" s="62"/>
      <c r="P262" s="62"/>
      <c r="Q262" s="62"/>
      <c r="R262" s="62"/>
      <c r="S262" s="62"/>
      <c r="T262" s="63"/>
      <c r="U262" s="32"/>
      <c r="V262" s="32"/>
      <c r="W262" s="32"/>
      <c r="X262" s="32"/>
      <c r="Y262" s="32"/>
      <c r="Z262" s="32"/>
      <c r="AA262" s="32"/>
      <c r="AB262" s="32"/>
      <c r="AC262" s="32"/>
      <c r="AD262" s="32"/>
      <c r="AE262" s="32"/>
      <c r="AT262" s="15" t="s">
        <v>154</v>
      </c>
      <c r="AU262" s="15" t="s">
        <v>144</v>
      </c>
    </row>
    <row r="263" spans="1:65" s="2" customFormat="1" ht="24" customHeight="1">
      <c r="A263" s="32"/>
      <c r="B263" s="33"/>
      <c r="C263" s="186" t="s">
        <v>580</v>
      </c>
      <c r="D263" s="186" t="s">
        <v>139</v>
      </c>
      <c r="E263" s="187" t="s">
        <v>576</v>
      </c>
      <c r="F263" s="188" t="s">
        <v>577</v>
      </c>
      <c r="G263" s="189" t="s">
        <v>142</v>
      </c>
      <c r="H263" s="190">
        <v>20</v>
      </c>
      <c r="I263" s="191"/>
      <c r="J263" s="192">
        <f>ROUND(I263*H263,2)</f>
        <v>0</v>
      </c>
      <c r="K263" s="193"/>
      <c r="L263" s="37"/>
      <c r="M263" s="194" t="s">
        <v>19</v>
      </c>
      <c r="N263" s="195" t="s">
        <v>45</v>
      </c>
      <c r="O263" s="62"/>
      <c r="P263" s="196">
        <f>O263*H263</f>
        <v>0</v>
      </c>
      <c r="Q263" s="196">
        <v>0</v>
      </c>
      <c r="R263" s="196">
        <f>Q263*H263</f>
        <v>0</v>
      </c>
      <c r="S263" s="196">
        <v>0</v>
      </c>
      <c r="T263" s="197">
        <f>S263*H263</f>
        <v>0</v>
      </c>
      <c r="U263" s="32"/>
      <c r="V263" s="32"/>
      <c r="W263" s="32"/>
      <c r="X263" s="32"/>
      <c r="Y263" s="32"/>
      <c r="Z263" s="32"/>
      <c r="AA263" s="32"/>
      <c r="AB263" s="32"/>
      <c r="AC263" s="32"/>
      <c r="AD263" s="32"/>
      <c r="AE263" s="32"/>
      <c r="AR263" s="198" t="s">
        <v>211</v>
      </c>
      <c r="AT263" s="198" t="s">
        <v>139</v>
      </c>
      <c r="AU263" s="198" t="s">
        <v>144</v>
      </c>
      <c r="AY263" s="15" t="s">
        <v>136</v>
      </c>
      <c r="BE263" s="199">
        <f>IF(N263="základní",J263,0)</f>
        <v>0</v>
      </c>
      <c r="BF263" s="199">
        <f>IF(N263="snížená",J263,0)</f>
        <v>0</v>
      </c>
      <c r="BG263" s="199">
        <f>IF(N263="zákl. přenesená",J263,0)</f>
        <v>0</v>
      </c>
      <c r="BH263" s="199">
        <f>IF(N263="sníž. přenesená",J263,0)</f>
        <v>0</v>
      </c>
      <c r="BI263" s="199">
        <f>IF(N263="nulová",J263,0)</f>
        <v>0</v>
      </c>
      <c r="BJ263" s="15" t="s">
        <v>144</v>
      </c>
      <c r="BK263" s="199">
        <f>ROUND(I263*H263,2)</f>
        <v>0</v>
      </c>
      <c r="BL263" s="15" t="s">
        <v>211</v>
      </c>
      <c r="BM263" s="198" t="s">
        <v>1262</v>
      </c>
    </row>
    <row r="264" spans="1:65" s="2" customFormat="1" ht="117">
      <c r="A264" s="32"/>
      <c r="B264" s="33"/>
      <c r="C264" s="34"/>
      <c r="D264" s="200" t="s">
        <v>154</v>
      </c>
      <c r="E264" s="34"/>
      <c r="F264" s="201" t="s">
        <v>579</v>
      </c>
      <c r="G264" s="34"/>
      <c r="H264" s="34"/>
      <c r="I264" s="106"/>
      <c r="J264" s="34"/>
      <c r="K264" s="34"/>
      <c r="L264" s="37"/>
      <c r="M264" s="202"/>
      <c r="N264" s="203"/>
      <c r="O264" s="62"/>
      <c r="P264" s="62"/>
      <c r="Q264" s="62"/>
      <c r="R264" s="62"/>
      <c r="S264" s="62"/>
      <c r="T264" s="63"/>
      <c r="U264" s="32"/>
      <c r="V264" s="32"/>
      <c r="W264" s="32"/>
      <c r="X264" s="32"/>
      <c r="Y264" s="32"/>
      <c r="Z264" s="32"/>
      <c r="AA264" s="32"/>
      <c r="AB264" s="32"/>
      <c r="AC264" s="32"/>
      <c r="AD264" s="32"/>
      <c r="AE264" s="32"/>
      <c r="AT264" s="15" t="s">
        <v>154</v>
      </c>
      <c r="AU264" s="15" t="s">
        <v>144</v>
      </c>
    </row>
    <row r="265" spans="1:65" s="2" customFormat="1" ht="36" customHeight="1">
      <c r="A265" s="32"/>
      <c r="B265" s="33"/>
      <c r="C265" s="186" t="s">
        <v>584</v>
      </c>
      <c r="D265" s="186" t="s">
        <v>139</v>
      </c>
      <c r="E265" s="187" t="s">
        <v>581</v>
      </c>
      <c r="F265" s="188" t="s">
        <v>582</v>
      </c>
      <c r="G265" s="189" t="s">
        <v>240</v>
      </c>
      <c r="H265" s="190">
        <v>3.1E-2</v>
      </c>
      <c r="I265" s="191"/>
      <c r="J265" s="192">
        <f>ROUND(I265*H265,2)</f>
        <v>0</v>
      </c>
      <c r="K265" s="193"/>
      <c r="L265" s="37"/>
      <c r="M265" s="194" t="s">
        <v>19</v>
      </c>
      <c r="N265" s="195" t="s">
        <v>45</v>
      </c>
      <c r="O265" s="62"/>
      <c r="P265" s="196">
        <f>O265*H265</f>
        <v>0</v>
      </c>
      <c r="Q265" s="196">
        <v>0</v>
      </c>
      <c r="R265" s="196">
        <f>Q265*H265</f>
        <v>0</v>
      </c>
      <c r="S265" s="196">
        <v>0</v>
      </c>
      <c r="T265" s="197">
        <f>S265*H265</f>
        <v>0</v>
      </c>
      <c r="U265" s="32"/>
      <c r="V265" s="32"/>
      <c r="W265" s="32"/>
      <c r="X265" s="32"/>
      <c r="Y265" s="32"/>
      <c r="Z265" s="32"/>
      <c r="AA265" s="32"/>
      <c r="AB265" s="32"/>
      <c r="AC265" s="32"/>
      <c r="AD265" s="32"/>
      <c r="AE265" s="32"/>
      <c r="AR265" s="198" t="s">
        <v>211</v>
      </c>
      <c r="AT265" s="198" t="s">
        <v>139</v>
      </c>
      <c r="AU265" s="198" t="s">
        <v>144</v>
      </c>
      <c r="AY265" s="15" t="s">
        <v>136</v>
      </c>
      <c r="BE265" s="199">
        <f>IF(N265="základní",J265,0)</f>
        <v>0</v>
      </c>
      <c r="BF265" s="199">
        <f>IF(N265="snížená",J265,0)</f>
        <v>0</v>
      </c>
      <c r="BG265" s="199">
        <f>IF(N265="zákl. přenesená",J265,0)</f>
        <v>0</v>
      </c>
      <c r="BH265" s="199">
        <f>IF(N265="sníž. přenesená",J265,0)</f>
        <v>0</v>
      </c>
      <c r="BI265" s="199">
        <f>IF(N265="nulová",J265,0)</f>
        <v>0</v>
      </c>
      <c r="BJ265" s="15" t="s">
        <v>144</v>
      </c>
      <c r="BK265" s="199">
        <f>ROUND(I265*H265,2)</f>
        <v>0</v>
      </c>
      <c r="BL265" s="15" t="s">
        <v>211</v>
      </c>
      <c r="BM265" s="198" t="s">
        <v>1263</v>
      </c>
    </row>
    <row r="266" spans="1:65" s="2" customFormat="1" ht="36" customHeight="1">
      <c r="A266" s="32"/>
      <c r="B266" s="33"/>
      <c r="C266" s="186" t="s">
        <v>588</v>
      </c>
      <c r="D266" s="186" t="s">
        <v>139</v>
      </c>
      <c r="E266" s="187" t="s">
        <v>585</v>
      </c>
      <c r="F266" s="188" t="s">
        <v>586</v>
      </c>
      <c r="G266" s="189" t="s">
        <v>240</v>
      </c>
      <c r="H266" s="190">
        <v>3.1E-2</v>
      </c>
      <c r="I266" s="191"/>
      <c r="J266" s="192">
        <f>ROUND(I266*H266,2)</f>
        <v>0</v>
      </c>
      <c r="K266" s="193"/>
      <c r="L266" s="37"/>
      <c r="M266" s="194" t="s">
        <v>19</v>
      </c>
      <c r="N266" s="195" t="s">
        <v>45</v>
      </c>
      <c r="O266" s="62"/>
      <c r="P266" s="196">
        <f>O266*H266</f>
        <v>0</v>
      </c>
      <c r="Q266" s="196">
        <v>0</v>
      </c>
      <c r="R266" s="196">
        <f>Q266*H266</f>
        <v>0</v>
      </c>
      <c r="S266" s="196">
        <v>0</v>
      </c>
      <c r="T266" s="197">
        <f>S266*H266</f>
        <v>0</v>
      </c>
      <c r="U266" s="32"/>
      <c r="V266" s="32"/>
      <c r="W266" s="32"/>
      <c r="X266" s="32"/>
      <c r="Y266" s="32"/>
      <c r="Z266" s="32"/>
      <c r="AA266" s="32"/>
      <c r="AB266" s="32"/>
      <c r="AC266" s="32"/>
      <c r="AD266" s="32"/>
      <c r="AE266" s="32"/>
      <c r="AR266" s="198" t="s">
        <v>211</v>
      </c>
      <c r="AT266" s="198" t="s">
        <v>139</v>
      </c>
      <c r="AU266" s="198" t="s">
        <v>144</v>
      </c>
      <c r="AY266" s="15" t="s">
        <v>136</v>
      </c>
      <c r="BE266" s="199">
        <f>IF(N266="základní",J266,0)</f>
        <v>0</v>
      </c>
      <c r="BF266" s="199">
        <f>IF(N266="snížená",J266,0)</f>
        <v>0</v>
      </c>
      <c r="BG266" s="199">
        <f>IF(N266="zákl. přenesená",J266,0)</f>
        <v>0</v>
      </c>
      <c r="BH266" s="199">
        <f>IF(N266="sníž. přenesená",J266,0)</f>
        <v>0</v>
      </c>
      <c r="BI266" s="199">
        <f>IF(N266="nulová",J266,0)</f>
        <v>0</v>
      </c>
      <c r="BJ266" s="15" t="s">
        <v>144</v>
      </c>
      <c r="BK266" s="199">
        <f>ROUND(I266*H266,2)</f>
        <v>0</v>
      </c>
      <c r="BL266" s="15" t="s">
        <v>211</v>
      </c>
      <c r="BM266" s="198" t="s">
        <v>1264</v>
      </c>
    </row>
    <row r="267" spans="1:65" s="2" customFormat="1" ht="126.75">
      <c r="A267" s="32"/>
      <c r="B267" s="33"/>
      <c r="C267" s="34"/>
      <c r="D267" s="200" t="s">
        <v>154</v>
      </c>
      <c r="E267" s="34"/>
      <c r="F267" s="201" t="s">
        <v>527</v>
      </c>
      <c r="G267" s="34"/>
      <c r="H267" s="34"/>
      <c r="I267" s="106"/>
      <c r="J267" s="34"/>
      <c r="K267" s="34"/>
      <c r="L267" s="37"/>
      <c r="M267" s="202"/>
      <c r="N267" s="203"/>
      <c r="O267" s="62"/>
      <c r="P267" s="62"/>
      <c r="Q267" s="62"/>
      <c r="R267" s="62"/>
      <c r="S267" s="62"/>
      <c r="T267" s="63"/>
      <c r="U267" s="32"/>
      <c r="V267" s="32"/>
      <c r="W267" s="32"/>
      <c r="X267" s="32"/>
      <c r="Y267" s="32"/>
      <c r="Z267" s="32"/>
      <c r="AA267" s="32"/>
      <c r="AB267" s="32"/>
      <c r="AC267" s="32"/>
      <c r="AD267" s="32"/>
      <c r="AE267" s="32"/>
      <c r="AT267" s="15" t="s">
        <v>154</v>
      </c>
      <c r="AU267" s="15" t="s">
        <v>144</v>
      </c>
    </row>
    <row r="268" spans="1:65" s="2" customFormat="1" ht="48" customHeight="1">
      <c r="A268" s="32"/>
      <c r="B268" s="33"/>
      <c r="C268" s="186" t="s">
        <v>594</v>
      </c>
      <c r="D268" s="186" t="s">
        <v>139</v>
      </c>
      <c r="E268" s="187" t="s">
        <v>589</v>
      </c>
      <c r="F268" s="188" t="s">
        <v>590</v>
      </c>
      <c r="G268" s="189" t="s">
        <v>240</v>
      </c>
      <c r="H268" s="190">
        <v>3.1E-2</v>
      </c>
      <c r="I268" s="191"/>
      <c r="J268" s="192">
        <f>ROUND(I268*H268,2)</f>
        <v>0</v>
      </c>
      <c r="K268" s="193"/>
      <c r="L268" s="37"/>
      <c r="M268" s="194" t="s">
        <v>19</v>
      </c>
      <c r="N268" s="195" t="s">
        <v>45</v>
      </c>
      <c r="O268" s="62"/>
      <c r="P268" s="196">
        <f>O268*H268</f>
        <v>0</v>
      </c>
      <c r="Q268" s="196">
        <v>0</v>
      </c>
      <c r="R268" s="196">
        <f>Q268*H268</f>
        <v>0</v>
      </c>
      <c r="S268" s="196">
        <v>0</v>
      </c>
      <c r="T268" s="197">
        <f>S268*H268</f>
        <v>0</v>
      </c>
      <c r="U268" s="32"/>
      <c r="V268" s="32"/>
      <c r="W268" s="32"/>
      <c r="X268" s="32"/>
      <c r="Y268" s="32"/>
      <c r="Z268" s="32"/>
      <c r="AA268" s="32"/>
      <c r="AB268" s="32"/>
      <c r="AC268" s="32"/>
      <c r="AD268" s="32"/>
      <c r="AE268" s="32"/>
      <c r="AR268" s="198" t="s">
        <v>211</v>
      </c>
      <c r="AT268" s="198" t="s">
        <v>139</v>
      </c>
      <c r="AU268" s="198" t="s">
        <v>144</v>
      </c>
      <c r="AY268" s="15" t="s">
        <v>136</v>
      </c>
      <c r="BE268" s="199">
        <f>IF(N268="základní",J268,0)</f>
        <v>0</v>
      </c>
      <c r="BF268" s="199">
        <f>IF(N268="snížená",J268,0)</f>
        <v>0</v>
      </c>
      <c r="BG268" s="199">
        <f>IF(N268="zákl. přenesená",J268,0)</f>
        <v>0</v>
      </c>
      <c r="BH268" s="199">
        <f>IF(N268="sníž. přenesená",J268,0)</f>
        <v>0</v>
      </c>
      <c r="BI268" s="199">
        <f>IF(N268="nulová",J268,0)</f>
        <v>0</v>
      </c>
      <c r="BJ268" s="15" t="s">
        <v>144</v>
      </c>
      <c r="BK268" s="199">
        <f>ROUND(I268*H268,2)</f>
        <v>0</v>
      </c>
      <c r="BL268" s="15" t="s">
        <v>211</v>
      </c>
      <c r="BM268" s="198" t="s">
        <v>1265</v>
      </c>
    </row>
    <row r="269" spans="1:65" s="2" customFormat="1" ht="126.75">
      <c r="A269" s="32"/>
      <c r="B269" s="33"/>
      <c r="C269" s="34"/>
      <c r="D269" s="200" t="s">
        <v>154</v>
      </c>
      <c r="E269" s="34"/>
      <c r="F269" s="201" t="s">
        <v>527</v>
      </c>
      <c r="G269" s="34"/>
      <c r="H269" s="34"/>
      <c r="I269" s="106"/>
      <c r="J269" s="34"/>
      <c r="K269" s="34"/>
      <c r="L269" s="37"/>
      <c r="M269" s="202"/>
      <c r="N269" s="203"/>
      <c r="O269" s="62"/>
      <c r="P269" s="62"/>
      <c r="Q269" s="62"/>
      <c r="R269" s="62"/>
      <c r="S269" s="62"/>
      <c r="T269" s="63"/>
      <c r="U269" s="32"/>
      <c r="V269" s="32"/>
      <c r="W269" s="32"/>
      <c r="X269" s="32"/>
      <c r="Y269" s="32"/>
      <c r="Z269" s="32"/>
      <c r="AA269" s="32"/>
      <c r="AB269" s="32"/>
      <c r="AC269" s="32"/>
      <c r="AD269" s="32"/>
      <c r="AE269" s="32"/>
      <c r="AT269" s="15" t="s">
        <v>154</v>
      </c>
      <c r="AU269" s="15" t="s">
        <v>144</v>
      </c>
    </row>
    <row r="270" spans="1:65" s="12" customFormat="1" ht="22.9" customHeight="1">
      <c r="B270" s="170"/>
      <c r="C270" s="171"/>
      <c r="D270" s="172" t="s">
        <v>72</v>
      </c>
      <c r="E270" s="184" t="s">
        <v>592</v>
      </c>
      <c r="F270" s="184" t="s">
        <v>593</v>
      </c>
      <c r="G270" s="171"/>
      <c r="H270" s="171"/>
      <c r="I270" s="174"/>
      <c r="J270" s="185">
        <f>BK270</f>
        <v>0</v>
      </c>
      <c r="K270" s="171"/>
      <c r="L270" s="176"/>
      <c r="M270" s="177"/>
      <c r="N270" s="178"/>
      <c r="O270" s="178"/>
      <c r="P270" s="179">
        <f>SUM(P271:P283)</f>
        <v>0</v>
      </c>
      <c r="Q270" s="178"/>
      <c r="R270" s="179">
        <f>SUM(R271:R283)</f>
        <v>1.66E-3</v>
      </c>
      <c r="S270" s="178"/>
      <c r="T270" s="180">
        <f>SUM(T271:T283)</f>
        <v>0</v>
      </c>
      <c r="AR270" s="181" t="s">
        <v>144</v>
      </c>
      <c r="AT270" s="182" t="s">
        <v>72</v>
      </c>
      <c r="AU270" s="182" t="s">
        <v>81</v>
      </c>
      <c r="AY270" s="181" t="s">
        <v>136</v>
      </c>
      <c r="BK270" s="183">
        <f>SUM(BK271:BK283)</f>
        <v>0</v>
      </c>
    </row>
    <row r="271" spans="1:65" s="2" customFormat="1" ht="16.5" customHeight="1">
      <c r="A271" s="32"/>
      <c r="B271" s="33"/>
      <c r="C271" s="186" t="s">
        <v>598</v>
      </c>
      <c r="D271" s="186" t="s">
        <v>139</v>
      </c>
      <c r="E271" s="187" t="s">
        <v>595</v>
      </c>
      <c r="F271" s="188" t="s">
        <v>596</v>
      </c>
      <c r="G271" s="189" t="s">
        <v>370</v>
      </c>
      <c r="H271" s="190">
        <v>1</v>
      </c>
      <c r="I271" s="191"/>
      <c r="J271" s="192">
        <f t="shared" ref="J271:J280" si="20">ROUND(I271*H271,2)</f>
        <v>0</v>
      </c>
      <c r="K271" s="193"/>
      <c r="L271" s="37"/>
      <c r="M271" s="194" t="s">
        <v>19</v>
      </c>
      <c r="N271" s="195" t="s">
        <v>45</v>
      </c>
      <c r="O271" s="62"/>
      <c r="P271" s="196">
        <f t="shared" ref="P271:P280" si="21">O271*H271</f>
        <v>0</v>
      </c>
      <c r="Q271" s="196">
        <v>0</v>
      </c>
      <c r="R271" s="196">
        <f t="shared" ref="R271:R280" si="22">Q271*H271</f>
        <v>0</v>
      </c>
      <c r="S271" s="196">
        <v>0</v>
      </c>
      <c r="T271" s="197">
        <f t="shared" ref="T271:T280" si="23">S271*H271</f>
        <v>0</v>
      </c>
      <c r="U271" s="32"/>
      <c r="V271" s="32"/>
      <c r="W271" s="32"/>
      <c r="X271" s="32"/>
      <c r="Y271" s="32"/>
      <c r="Z271" s="32"/>
      <c r="AA271" s="32"/>
      <c r="AB271" s="32"/>
      <c r="AC271" s="32"/>
      <c r="AD271" s="32"/>
      <c r="AE271" s="32"/>
      <c r="AR271" s="198" t="s">
        <v>211</v>
      </c>
      <c r="AT271" s="198" t="s">
        <v>139</v>
      </c>
      <c r="AU271" s="198" t="s">
        <v>144</v>
      </c>
      <c r="AY271" s="15" t="s">
        <v>136</v>
      </c>
      <c r="BE271" s="199">
        <f t="shared" ref="BE271:BE280" si="24">IF(N271="základní",J271,0)</f>
        <v>0</v>
      </c>
      <c r="BF271" s="199">
        <f t="shared" ref="BF271:BF280" si="25">IF(N271="snížená",J271,0)</f>
        <v>0</v>
      </c>
      <c r="BG271" s="199">
        <f t="shared" ref="BG271:BG280" si="26">IF(N271="zákl. přenesená",J271,0)</f>
        <v>0</v>
      </c>
      <c r="BH271" s="199">
        <f t="shared" ref="BH271:BH280" si="27">IF(N271="sníž. přenesená",J271,0)</f>
        <v>0</v>
      </c>
      <c r="BI271" s="199">
        <f t="shared" ref="BI271:BI280" si="28">IF(N271="nulová",J271,0)</f>
        <v>0</v>
      </c>
      <c r="BJ271" s="15" t="s">
        <v>144</v>
      </c>
      <c r="BK271" s="199">
        <f t="shared" ref="BK271:BK280" si="29">ROUND(I271*H271,2)</f>
        <v>0</v>
      </c>
      <c r="BL271" s="15" t="s">
        <v>211</v>
      </c>
      <c r="BM271" s="198" t="s">
        <v>1266</v>
      </c>
    </row>
    <row r="272" spans="1:65" s="2" customFormat="1" ht="48" customHeight="1">
      <c r="A272" s="32"/>
      <c r="B272" s="33"/>
      <c r="C272" s="186" t="s">
        <v>602</v>
      </c>
      <c r="D272" s="186" t="s">
        <v>139</v>
      </c>
      <c r="E272" s="187" t="s">
        <v>599</v>
      </c>
      <c r="F272" s="188" t="s">
        <v>600</v>
      </c>
      <c r="G272" s="189" t="s">
        <v>162</v>
      </c>
      <c r="H272" s="190">
        <v>1</v>
      </c>
      <c r="I272" s="191"/>
      <c r="J272" s="192">
        <f t="shared" si="20"/>
        <v>0</v>
      </c>
      <c r="K272" s="193"/>
      <c r="L272" s="37"/>
      <c r="M272" s="194" t="s">
        <v>19</v>
      </c>
      <c r="N272" s="195" t="s">
        <v>45</v>
      </c>
      <c r="O272" s="62"/>
      <c r="P272" s="196">
        <f t="shared" si="21"/>
        <v>0</v>
      </c>
      <c r="Q272" s="196">
        <v>0</v>
      </c>
      <c r="R272" s="196">
        <f t="shared" si="22"/>
        <v>0</v>
      </c>
      <c r="S272" s="196">
        <v>0</v>
      </c>
      <c r="T272" s="197">
        <f t="shared" si="23"/>
        <v>0</v>
      </c>
      <c r="U272" s="32"/>
      <c r="V272" s="32"/>
      <c r="W272" s="32"/>
      <c r="X272" s="32"/>
      <c r="Y272" s="32"/>
      <c r="Z272" s="32"/>
      <c r="AA272" s="32"/>
      <c r="AB272" s="32"/>
      <c r="AC272" s="32"/>
      <c r="AD272" s="32"/>
      <c r="AE272" s="32"/>
      <c r="AR272" s="198" t="s">
        <v>211</v>
      </c>
      <c r="AT272" s="198" t="s">
        <v>139</v>
      </c>
      <c r="AU272" s="198" t="s">
        <v>144</v>
      </c>
      <c r="AY272" s="15" t="s">
        <v>136</v>
      </c>
      <c r="BE272" s="199">
        <f t="shared" si="24"/>
        <v>0</v>
      </c>
      <c r="BF272" s="199">
        <f t="shared" si="25"/>
        <v>0</v>
      </c>
      <c r="BG272" s="199">
        <f t="shared" si="26"/>
        <v>0</v>
      </c>
      <c r="BH272" s="199">
        <f t="shared" si="27"/>
        <v>0</v>
      </c>
      <c r="BI272" s="199">
        <f t="shared" si="28"/>
        <v>0</v>
      </c>
      <c r="BJ272" s="15" t="s">
        <v>144</v>
      </c>
      <c r="BK272" s="199">
        <f t="shared" si="29"/>
        <v>0</v>
      </c>
      <c r="BL272" s="15" t="s">
        <v>211</v>
      </c>
      <c r="BM272" s="198" t="s">
        <v>1267</v>
      </c>
    </row>
    <row r="273" spans="1:65" s="2" customFormat="1" ht="16.5" customHeight="1">
      <c r="A273" s="32"/>
      <c r="B273" s="33"/>
      <c r="C273" s="204" t="s">
        <v>606</v>
      </c>
      <c r="D273" s="204" t="s">
        <v>179</v>
      </c>
      <c r="E273" s="205" t="s">
        <v>603</v>
      </c>
      <c r="F273" s="206" t="s">
        <v>604</v>
      </c>
      <c r="G273" s="207" t="s">
        <v>162</v>
      </c>
      <c r="H273" s="208">
        <v>1</v>
      </c>
      <c r="I273" s="209"/>
      <c r="J273" s="210">
        <f t="shared" si="20"/>
        <v>0</v>
      </c>
      <c r="K273" s="211"/>
      <c r="L273" s="212"/>
      <c r="M273" s="213" t="s">
        <v>19</v>
      </c>
      <c r="N273" s="214" t="s">
        <v>45</v>
      </c>
      <c r="O273" s="62"/>
      <c r="P273" s="196">
        <f t="shared" si="21"/>
        <v>0</v>
      </c>
      <c r="Q273" s="196">
        <v>6.0000000000000002E-5</v>
      </c>
      <c r="R273" s="196">
        <f t="shared" si="22"/>
        <v>6.0000000000000002E-5</v>
      </c>
      <c r="S273" s="196">
        <v>0</v>
      </c>
      <c r="T273" s="197">
        <f t="shared" si="23"/>
        <v>0</v>
      </c>
      <c r="U273" s="32"/>
      <c r="V273" s="32"/>
      <c r="W273" s="32"/>
      <c r="X273" s="32"/>
      <c r="Y273" s="32"/>
      <c r="Z273" s="32"/>
      <c r="AA273" s="32"/>
      <c r="AB273" s="32"/>
      <c r="AC273" s="32"/>
      <c r="AD273" s="32"/>
      <c r="AE273" s="32"/>
      <c r="AR273" s="198" t="s">
        <v>293</v>
      </c>
      <c r="AT273" s="198" t="s">
        <v>179</v>
      </c>
      <c r="AU273" s="198" t="s">
        <v>144</v>
      </c>
      <c r="AY273" s="15" t="s">
        <v>136</v>
      </c>
      <c r="BE273" s="199">
        <f t="shared" si="24"/>
        <v>0</v>
      </c>
      <c r="BF273" s="199">
        <f t="shared" si="25"/>
        <v>0</v>
      </c>
      <c r="BG273" s="199">
        <f t="shared" si="26"/>
        <v>0</v>
      </c>
      <c r="BH273" s="199">
        <f t="shared" si="27"/>
        <v>0</v>
      </c>
      <c r="BI273" s="199">
        <f t="shared" si="28"/>
        <v>0</v>
      </c>
      <c r="BJ273" s="15" t="s">
        <v>144</v>
      </c>
      <c r="BK273" s="199">
        <f t="shared" si="29"/>
        <v>0</v>
      </c>
      <c r="BL273" s="15" t="s">
        <v>211</v>
      </c>
      <c r="BM273" s="198" t="s">
        <v>1268</v>
      </c>
    </row>
    <row r="274" spans="1:65" s="2" customFormat="1" ht="36" customHeight="1">
      <c r="A274" s="32"/>
      <c r="B274" s="33"/>
      <c r="C274" s="186" t="s">
        <v>610</v>
      </c>
      <c r="D274" s="186" t="s">
        <v>139</v>
      </c>
      <c r="E274" s="187" t="s">
        <v>607</v>
      </c>
      <c r="F274" s="188" t="s">
        <v>608</v>
      </c>
      <c r="G274" s="189" t="s">
        <v>162</v>
      </c>
      <c r="H274" s="190">
        <v>1</v>
      </c>
      <c r="I274" s="191"/>
      <c r="J274" s="192">
        <f t="shared" si="20"/>
        <v>0</v>
      </c>
      <c r="K274" s="193"/>
      <c r="L274" s="37"/>
      <c r="M274" s="194" t="s">
        <v>19</v>
      </c>
      <c r="N274" s="195" t="s">
        <v>45</v>
      </c>
      <c r="O274" s="62"/>
      <c r="P274" s="196">
        <f t="shared" si="21"/>
        <v>0</v>
      </c>
      <c r="Q274" s="196">
        <v>0</v>
      </c>
      <c r="R274" s="196">
        <f t="shared" si="22"/>
        <v>0</v>
      </c>
      <c r="S274" s="196">
        <v>0</v>
      </c>
      <c r="T274" s="197">
        <f t="shared" si="23"/>
        <v>0</v>
      </c>
      <c r="U274" s="32"/>
      <c r="V274" s="32"/>
      <c r="W274" s="32"/>
      <c r="X274" s="32"/>
      <c r="Y274" s="32"/>
      <c r="Z274" s="32"/>
      <c r="AA274" s="32"/>
      <c r="AB274" s="32"/>
      <c r="AC274" s="32"/>
      <c r="AD274" s="32"/>
      <c r="AE274" s="32"/>
      <c r="AR274" s="198" t="s">
        <v>211</v>
      </c>
      <c r="AT274" s="198" t="s">
        <v>139</v>
      </c>
      <c r="AU274" s="198" t="s">
        <v>144</v>
      </c>
      <c r="AY274" s="15" t="s">
        <v>136</v>
      </c>
      <c r="BE274" s="199">
        <f t="shared" si="24"/>
        <v>0</v>
      </c>
      <c r="BF274" s="199">
        <f t="shared" si="25"/>
        <v>0</v>
      </c>
      <c r="BG274" s="199">
        <f t="shared" si="26"/>
        <v>0</v>
      </c>
      <c r="BH274" s="199">
        <f t="shared" si="27"/>
        <v>0</v>
      </c>
      <c r="BI274" s="199">
        <f t="shared" si="28"/>
        <v>0</v>
      </c>
      <c r="BJ274" s="15" t="s">
        <v>144</v>
      </c>
      <c r="BK274" s="199">
        <f t="shared" si="29"/>
        <v>0</v>
      </c>
      <c r="BL274" s="15" t="s">
        <v>211</v>
      </c>
      <c r="BM274" s="198" t="s">
        <v>1269</v>
      </c>
    </row>
    <row r="275" spans="1:65" s="2" customFormat="1" ht="24" customHeight="1">
      <c r="A275" s="32"/>
      <c r="B275" s="33"/>
      <c r="C275" s="186" t="s">
        <v>614</v>
      </c>
      <c r="D275" s="186" t="s">
        <v>139</v>
      </c>
      <c r="E275" s="187" t="s">
        <v>611</v>
      </c>
      <c r="F275" s="188" t="s">
        <v>612</v>
      </c>
      <c r="G275" s="189" t="s">
        <v>162</v>
      </c>
      <c r="H275" s="190">
        <v>3</v>
      </c>
      <c r="I275" s="191"/>
      <c r="J275" s="192">
        <f t="shared" si="20"/>
        <v>0</v>
      </c>
      <c r="K275" s="193"/>
      <c r="L275" s="37"/>
      <c r="M275" s="194" t="s">
        <v>19</v>
      </c>
      <c r="N275" s="195" t="s">
        <v>45</v>
      </c>
      <c r="O275" s="62"/>
      <c r="P275" s="196">
        <f t="shared" si="21"/>
        <v>0</v>
      </c>
      <c r="Q275" s="196">
        <v>0</v>
      </c>
      <c r="R275" s="196">
        <f t="shared" si="22"/>
        <v>0</v>
      </c>
      <c r="S275" s="196">
        <v>0</v>
      </c>
      <c r="T275" s="197">
        <f t="shared" si="23"/>
        <v>0</v>
      </c>
      <c r="U275" s="32"/>
      <c r="V275" s="32"/>
      <c r="W275" s="32"/>
      <c r="X275" s="32"/>
      <c r="Y275" s="32"/>
      <c r="Z275" s="32"/>
      <c r="AA275" s="32"/>
      <c r="AB275" s="32"/>
      <c r="AC275" s="32"/>
      <c r="AD275" s="32"/>
      <c r="AE275" s="32"/>
      <c r="AR275" s="198" t="s">
        <v>211</v>
      </c>
      <c r="AT275" s="198" t="s">
        <v>139</v>
      </c>
      <c r="AU275" s="198" t="s">
        <v>144</v>
      </c>
      <c r="AY275" s="15" t="s">
        <v>136</v>
      </c>
      <c r="BE275" s="199">
        <f t="shared" si="24"/>
        <v>0</v>
      </c>
      <c r="BF275" s="199">
        <f t="shared" si="25"/>
        <v>0</v>
      </c>
      <c r="BG275" s="199">
        <f t="shared" si="26"/>
        <v>0</v>
      </c>
      <c r="BH275" s="199">
        <f t="shared" si="27"/>
        <v>0</v>
      </c>
      <c r="BI275" s="199">
        <f t="shared" si="28"/>
        <v>0</v>
      </c>
      <c r="BJ275" s="15" t="s">
        <v>144</v>
      </c>
      <c r="BK275" s="199">
        <f t="shared" si="29"/>
        <v>0</v>
      </c>
      <c r="BL275" s="15" t="s">
        <v>211</v>
      </c>
      <c r="BM275" s="198" t="s">
        <v>1270</v>
      </c>
    </row>
    <row r="276" spans="1:65" s="2" customFormat="1" ht="24" customHeight="1">
      <c r="A276" s="32"/>
      <c r="B276" s="33"/>
      <c r="C276" s="186" t="s">
        <v>618</v>
      </c>
      <c r="D276" s="186" t="s">
        <v>139</v>
      </c>
      <c r="E276" s="187" t="s">
        <v>615</v>
      </c>
      <c r="F276" s="188" t="s">
        <v>616</v>
      </c>
      <c r="G276" s="189" t="s">
        <v>162</v>
      </c>
      <c r="H276" s="190">
        <v>1</v>
      </c>
      <c r="I276" s="191"/>
      <c r="J276" s="192">
        <f t="shared" si="20"/>
        <v>0</v>
      </c>
      <c r="K276" s="193"/>
      <c r="L276" s="37"/>
      <c r="M276" s="194" t="s">
        <v>19</v>
      </c>
      <c r="N276" s="195" t="s">
        <v>45</v>
      </c>
      <c r="O276" s="62"/>
      <c r="P276" s="196">
        <f t="shared" si="21"/>
        <v>0</v>
      </c>
      <c r="Q276" s="196">
        <v>0</v>
      </c>
      <c r="R276" s="196">
        <f t="shared" si="22"/>
        <v>0</v>
      </c>
      <c r="S276" s="196">
        <v>0</v>
      </c>
      <c r="T276" s="197">
        <f t="shared" si="23"/>
        <v>0</v>
      </c>
      <c r="U276" s="32"/>
      <c r="V276" s="32"/>
      <c r="W276" s="32"/>
      <c r="X276" s="32"/>
      <c r="Y276" s="32"/>
      <c r="Z276" s="32"/>
      <c r="AA276" s="32"/>
      <c r="AB276" s="32"/>
      <c r="AC276" s="32"/>
      <c r="AD276" s="32"/>
      <c r="AE276" s="32"/>
      <c r="AR276" s="198" t="s">
        <v>211</v>
      </c>
      <c r="AT276" s="198" t="s">
        <v>139</v>
      </c>
      <c r="AU276" s="198" t="s">
        <v>144</v>
      </c>
      <c r="AY276" s="15" t="s">
        <v>136</v>
      </c>
      <c r="BE276" s="199">
        <f t="shared" si="24"/>
        <v>0</v>
      </c>
      <c r="BF276" s="199">
        <f t="shared" si="25"/>
        <v>0</v>
      </c>
      <c r="BG276" s="199">
        <f t="shared" si="26"/>
        <v>0</v>
      </c>
      <c r="BH276" s="199">
        <f t="shared" si="27"/>
        <v>0</v>
      </c>
      <c r="BI276" s="199">
        <f t="shared" si="28"/>
        <v>0</v>
      </c>
      <c r="BJ276" s="15" t="s">
        <v>144</v>
      </c>
      <c r="BK276" s="199">
        <f t="shared" si="29"/>
        <v>0</v>
      </c>
      <c r="BL276" s="15" t="s">
        <v>211</v>
      </c>
      <c r="BM276" s="198" t="s">
        <v>1271</v>
      </c>
    </row>
    <row r="277" spans="1:65" s="2" customFormat="1" ht="16.5" customHeight="1">
      <c r="A277" s="32"/>
      <c r="B277" s="33"/>
      <c r="C277" s="204" t="s">
        <v>622</v>
      </c>
      <c r="D277" s="204" t="s">
        <v>179</v>
      </c>
      <c r="E277" s="205" t="s">
        <v>619</v>
      </c>
      <c r="F277" s="206" t="s">
        <v>620</v>
      </c>
      <c r="G277" s="207" t="s">
        <v>162</v>
      </c>
      <c r="H277" s="208">
        <v>1</v>
      </c>
      <c r="I277" s="209"/>
      <c r="J277" s="210">
        <f t="shared" si="20"/>
        <v>0</v>
      </c>
      <c r="K277" s="211"/>
      <c r="L277" s="212"/>
      <c r="M277" s="213" t="s">
        <v>19</v>
      </c>
      <c r="N277" s="214" t="s">
        <v>45</v>
      </c>
      <c r="O277" s="62"/>
      <c r="P277" s="196">
        <f t="shared" si="21"/>
        <v>0</v>
      </c>
      <c r="Q277" s="196">
        <v>4.0000000000000002E-4</v>
      </c>
      <c r="R277" s="196">
        <f t="shared" si="22"/>
        <v>4.0000000000000002E-4</v>
      </c>
      <c r="S277" s="196">
        <v>0</v>
      </c>
      <c r="T277" s="197">
        <f t="shared" si="23"/>
        <v>0</v>
      </c>
      <c r="U277" s="32"/>
      <c r="V277" s="32"/>
      <c r="W277" s="32"/>
      <c r="X277" s="32"/>
      <c r="Y277" s="32"/>
      <c r="Z277" s="32"/>
      <c r="AA277" s="32"/>
      <c r="AB277" s="32"/>
      <c r="AC277" s="32"/>
      <c r="AD277" s="32"/>
      <c r="AE277" s="32"/>
      <c r="AR277" s="198" t="s">
        <v>293</v>
      </c>
      <c r="AT277" s="198" t="s">
        <v>179</v>
      </c>
      <c r="AU277" s="198" t="s">
        <v>144</v>
      </c>
      <c r="AY277" s="15" t="s">
        <v>136</v>
      </c>
      <c r="BE277" s="199">
        <f t="shared" si="24"/>
        <v>0</v>
      </c>
      <c r="BF277" s="199">
        <f t="shared" si="25"/>
        <v>0</v>
      </c>
      <c r="BG277" s="199">
        <f t="shared" si="26"/>
        <v>0</v>
      </c>
      <c r="BH277" s="199">
        <f t="shared" si="27"/>
        <v>0</v>
      </c>
      <c r="BI277" s="199">
        <f t="shared" si="28"/>
        <v>0</v>
      </c>
      <c r="BJ277" s="15" t="s">
        <v>144</v>
      </c>
      <c r="BK277" s="199">
        <f t="shared" si="29"/>
        <v>0</v>
      </c>
      <c r="BL277" s="15" t="s">
        <v>211</v>
      </c>
      <c r="BM277" s="198" t="s">
        <v>1272</v>
      </c>
    </row>
    <row r="278" spans="1:65" s="2" customFormat="1" ht="16.5" customHeight="1">
      <c r="A278" s="32"/>
      <c r="B278" s="33"/>
      <c r="C278" s="204" t="s">
        <v>626</v>
      </c>
      <c r="D278" s="204" t="s">
        <v>179</v>
      </c>
      <c r="E278" s="205" t="s">
        <v>623</v>
      </c>
      <c r="F278" s="206" t="s">
        <v>624</v>
      </c>
      <c r="G278" s="207" t="s">
        <v>162</v>
      </c>
      <c r="H278" s="208">
        <v>2</v>
      </c>
      <c r="I278" s="209"/>
      <c r="J278" s="210">
        <f t="shared" si="20"/>
        <v>0</v>
      </c>
      <c r="K278" s="211"/>
      <c r="L278" s="212"/>
      <c r="M278" s="213" t="s">
        <v>19</v>
      </c>
      <c r="N278" s="214" t="s">
        <v>45</v>
      </c>
      <c r="O278" s="62"/>
      <c r="P278" s="196">
        <f t="shared" si="21"/>
        <v>0</v>
      </c>
      <c r="Q278" s="196">
        <v>4.0000000000000002E-4</v>
      </c>
      <c r="R278" s="196">
        <f t="shared" si="22"/>
        <v>8.0000000000000004E-4</v>
      </c>
      <c r="S278" s="196">
        <v>0</v>
      </c>
      <c r="T278" s="197">
        <f t="shared" si="23"/>
        <v>0</v>
      </c>
      <c r="U278" s="32"/>
      <c r="V278" s="32"/>
      <c r="W278" s="32"/>
      <c r="X278" s="32"/>
      <c r="Y278" s="32"/>
      <c r="Z278" s="32"/>
      <c r="AA278" s="32"/>
      <c r="AB278" s="32"/>
      <c r="AC278" s="32"/>
      <c r="AD278" s="32"/>
      <c r="AE278" s="32"/>
      <c r="AR278" s="198" t="s">
        <v>293</v>
      </c>
      <c r="AT278" s="198" t="s">
        <v>179</v>
      </c>
      <c r="AU278" s="198" t="s">
        <v>144</v>
      </c>
      <c r="AY278" s="15" t="s">
        <v>136</v>
      </c>
      <c r="BE278" s="199">
        <f t="shared" si="24"/>
        <v>0</v>
      </c>
      <c r="BF278" s="199">
        <f t="shared" si="25"/>
        <v>0</v>
      </c>
      <c r="BG278" s="199">
        <f t="shared" si="26"/>
        <v>0</v>
      </c>
      <c r="BH278" s="199">
        <f t="shared" si="27"/>
        <v>0</v>
      </c>
      <c r="BI278" s="199">
        <f t="shared" si="28"/>
        <v>0</v>
      </c>
      <c r="BJ278" s="15" t="s">
        <v>144</v>
      </c>
      <c r="BK278" s="199">
        <f t="shared" si="29"/>
        <v>0</v>
      </c>
      <c r="BL278" s="15" t="s">
        <v>211</v>
      </c>
      <c r="BM278" s="198" t="s">
        <v>1273</v>
      </c>
    </row>
    <row r="279" spans="1:65" s="2" customFormat="1" ht="16.5" customHeight="1">
      <c r="A279" s="32"/>
      <c r="B279" s="33"/>
      <c r="C279" s="204" t="s">
        <v>630</v>
      </c>
      <c r="D279" s="204" t="s">
        <v>179</v>
      </c>
      <c r="E279" s="205" t="s">
        <v>627</v>
      </c>
      <c r="F279" s="206" t="s">
        <v>628</v>
      </c>
      <c r="G279" s="207" t="s">
        <v>162</v>
      </c>
      <c r="H279" s="208">
        <v>1</v>
      </c>
      <c r="I279" s="209"/>
      <c r="J279" s="210">
        <f t="shared" si="20"/>
        <v>0</v>
      </c>
      <c r="K279" s="211"/>
      <c r="L279" s="212"/>
      <c r="M279" s="213" t="s">
        <v>19</v>
      </c>
      <c r="N279" s="214" t="s">
        <v>45</v>
      </c>
      <c r="O279" s="62"/>
      <c r="P279" s="196">
        <f t="shared" si="21"/>
        <v>0</v>
      </c>
      <c r="Q279" s="196">
        <v>4.0000000000000002E-4</v>
      </c>
      <c r="R279" s="196">
        <f t="shared" si="22"/>
        <v>4.0000000000000002E-4</v>
      </c>
      <c r="S279" s="196">
        <v>0</v>
      </c>
      <c r="T279" s="197">
        <f t="shared" si="23"/>
        <v>0</v>
      </c>
      <c r="U279" s="32"/>
      <c r="V279" s="32"/>
      <c r="W279" s="32"/>
      <c r="X279" s="32"/>
      <c r="Y279" s="32"/>
      <c r="Z279" s="32"/>
      <c r="AA279" s="32"/>
      <c r="AB279" s="32"/>
      <c r="AC279" s="32"/>
      <c r="AD279" s="32"/>
      <c r="AE279" s="32"/>
      <c r="AR279" s="198" t="s">
        <v>293</v>
      </c>
      <c r="AT279" s="198" t="s">
        <v>179</v>
      </c>
      <c r="AU279" s="198" t="s">
        <v>144</v>
      </c>
      <c r="AY279" s="15" t="s">
        <v>136</v>
      </c>
      <c r="BE279" s="199">
        <f t="shared" si="24"/>
        <v>0</v>
      </c>
      <c r="BF279" s="199">
        <f t="shared" si="25"/>
        <v>0</v>
      </c>
      <c r="BG279" s="199">
        <f t="shared" si="26"/>
        <v>0</v>
      </c>
      <c r="BH279" s="199">
        <f t="shared" si="27"/>
        <v>0</v>
      </c>
      <c r="BI279" s="199">
        <f t="shared" si="28"/>
        <v>0</v>
      </c>
      <c r="BJ279" s="15" t="s">
        <v>144</v>
      </c>
      <c r="BK279" s="199">
        <f t="shared" si="29"/>
        <v>0</v>
      </c>
      <c r="BL279" s="15" t="s">
        <v>211</v>
      </c>
      <c r="BM279" s="198" t="s">
        <v>1274</v>
      </c>
    </row>
    <row r="280" spans="1:65" s="2" customFormat="1" ht="36" customHeight="1">
      <c r="A280" s="32"/>
      <c r="B280" s="33"/>
      <c r="C280" s="186" t="s">
        <v>635</v>
      </c>
      <c r="D280" s="186" t="s">
        <v>139</v>
      </c>
      <c r="E280" s="187" t="s">
        <v>631</v>
      </c>
      <c r="F280" s="188" t="s">
        <v>632</v>
      </c>
      <c r="G280" s="189" t="s">
        <v>162</v>
      </c>
      <c r="H280" s="190">
        <v>0.1</v>
      </c>
      <c r="I280" s="191"/>
      <c r="J280" s="192">
        <f t="shared" si="20"/>
        <v>0</v>
      </c>
      <c r="K280" s="193"/>
      <c r="L280" s="37"/>
      <c r="M280" s="194" t="s">
        <v>19</v>
      </c>
      <c r="N280" s="195" t="s">
        <v>45</v>
      </c>
      <c r="O280" s="62"/>
      <c r="P280" s="196">
        <f t="shared" si="21"/>
        <v>0</v>
      </c>
      <c r="Q280" s="196">
        <v>0</v>
      </c>
      <c r="R280" s="196">
        <f t="shared" si="22"/>
        <v>0</v>
      </c>
      <c r="S280" s="196">
        <v>0</v>
      </c>
      <c r="T280" s="197">
        <f t="shared" si="23"/>
        <v>0</v>
      </c>
      <c r="U280" s="32"/>
      <c r="V280" s="32"/>
      <c r="W280" s="32"/>
      <c r="X280" s="32"/>
      <c r="Y280" s="32"/>
      <c r="Z280" s="32"/>
      <c r="AA280" s="32"/>
      <c r="AB280" s="32"/>
      <c r="AC280" s="32"/>
      <c r="AD280" s="32"/>
      <c r="AE280" s="32"/>
      <c r="AR280" s="198" t="s">
        <v>211</v>
      </c>
      <c r="AT280" s="198" t="s">
        <v>139</v>
      </c>
      <c r="AU280" s="198" t="s">
        <v>144</v>
      </c>
      <c r="AY280" s="15" t="s">
        <v>136</v>
      </c>
      <c r="BE280" s="199">
        <f t="shared" si="24"/>
        <v>0</v>
      </c>
      <c r="BF280" s="199">
        <f t="shared" si="25"/>
        <v>0</v>
      </c>
      <c r="BG280" s="199">
        <f t="shared" si="26"/>
        <v>0</v>
      </c>
      <c r="BH280" s="199">
        <f t="shared" si="27"/>
        <v>0</v>
      </c>
      <c r="BI280" s="199">
        <f t="shared" si="28"/>
        <v>0</v>
      </c>
      <c r="BJ280" s="15" t="s">
        <v>144</v>
      </c>
      <c r="BK280" s="199">
        <f t="shared" si="29"/>
        <v>0</v>
      </c>
      <c r="BL280" s="15" t="s">
        <v>211</v>
      </c>
      <c r="BM280" s="198" t="s">
        <v>1275</v>
      </c>
    </row>
    <row r="281" spans="1:65" s="2" customFormat="1" ht="39">
      <c r="A281" s="32"/>
      <c r="B281" s="33"/>
      <c r="C281" s="34"/>
      <c r="D281" s="200" t="s">
        <v>154</v>
      </c>
      <c r="E281" s="34"/>
      <c r="F281" s="201" t="s">
        <v>634</v>
      </c>
      <c r="G281" s="34"/>
      <c r="H281" s="34"/>
      <c r="I281" s="106"/>
      <c r="J281" s="34"/>
      <c r="K281" s="34"/>
      <c r="L281" s="37"/>
      <c r="M281" s="202"/>
      <c r="N281" s="203"/>
      <c r="O281" s="62"/>
      <c r="P281" s="62"/>
      <c r="Q281" s="62"/>
      <c r="R281" s="62"/>
      <c r="S281" s="62"/>
      <c r="T281" s="63"/>
      <c r="U281" s="32"/>
      <c r="V281" s="32"/>
      <c r="W281" s="32"/>
      <c r="X281" s="32"/>
      <c r="Y281" s="32"/>
      <c r="Z281" s="32"/>
      <c r="AA281" s="32"/>
      <c r="AB281" s="32"/>
      <c r="AC281" s="32"/>
      <c r="AD281" s="32"/>
      <c r="AE281" s="32"/>
      <c r="AT281" s="15" t="s">
        <v>154</v>
      </c>
      <c r="AU281" s="15" t="s">
        <v>144</v>
      </c>
    </row>
    <row r="282" spans="1:65" s="2" customFormat="1" ht="48" customHeight="1">
      <c r="A282" s="32"/>
      <c r="B282" s="33"/>
      <c r="C282" s="186" t="s">
        <v>641</v>
      </c>
      <c r="D282" s="186" t="s">
        <v>139</v>
      </c>
      <c r="E282" s="187" t="s">
        <v>636</v>
      </c>
      <c r="F282" s="188" t="s">
        <v>637</v>
      </c>
      <c r="G282" s="189" t="s">
        <v>240</v>
      </c>
      <c r="H282" s="190">
        <v>2E-3</v>
      </c>
      <c r="I282" s="191"/>
      <c r="J282" s="192">
        <f>ROUND(I282*H282,2)</f>
        <v>0</v>
      </c>
      <c r="K282" s="193"/>
      <c r="L282" s="37"/>
      <c r="M282" s="194" t="s">
        <v>19</v>
      </c>
      <c r="N282" s="195" t="s">
        <v>45</v>
      </c>
      <c r="O282" s="62"/>
      <c r="P282" s="196">
        <f>O282*H282</f>
        <v>0</v>
      </c>
      <c r="Q282" s="196">
        <v>0</v>
      </c>
      <c r="R282" s="196">
        <f>Q282*H282</f>
        <v>0</v>
      </c>
      <c r="S282" s="196">
        <v>0</v>
      </c>
      <c r="T282" s="197">
        <f>S282*H282</f>
        <v>0</v>
      </c>
      <c r="U282" s="32"/>
      <c r="V282" s="32"/>
      <c r="W282" s="32"/>
      <c r="X282" s="32"/>
      <c r="Y282" s="32"/>
      <c r="Z282" s="32"/>
      <c r="AA282" s="32"/>
      <c r="AB282" s="32"/>
      <c r="AC282" s="32"/>
      <c r="AD282" s="32"/>
      <c r="AE282" s="32"/>
      <c r="AR282" s="198" t="s">
        <v>211</v>
      </c>
      <c r="AT282" s="198" t="s">
        <v>139</v>
      </c>
      <c r="AU282" s="198" t="s">
        <v>144</v>
      </c>
      <c r="AY282" s="15" t="s">
        <v>136</v>
      </c>
      <c r="BE282" s="199">
        <f>IF(N282="základní",J282,0)</f>
        <v>0</v>
      </c>
      <c r="BF282" s="199">
        <f>IF(N282="snížená",J282,0)</f>
        <v>0</v>
      </c>
      <c r="BG282" s="199">
        <f>IF(N282="zákl. přenesená",J282,0)</f>
        <v>0</v>
      </c>
      <c r="BH282" s="199">
        <f>IF(N282="sníž. přenesená",J282,0)</f>
        <v>0</v>
      </c>
      <c r="BI282" s="199">
        <f>IF(N282="nulová",J282,0)</f>
        <v>0</v>
      </c>
      <c r="BJ282" s="15" t="s">
        <v>144</v>
      </c>
      <c r="BK282" s="199">
        <f>ROUND(I282*H282,2)</f>
        <v>0</v>
      </c>
      <c r="BL282" s="15" t="s">
        <v>211</v>
      </c>
      <c r="BM282" s="198" t="s">
        <v>1276</v>
      </c>
    </row>
    <row r="283" spans="1:65" s="2" customFormat="1" ht="126.75">
      <c r="A283" s="32"/>
      <c r="B283" s="33"/>
      <c r="C283" s="34"/>
      <c r="D283" s="200" t="s">
        <v>154</v>
      </c>
      <c r="E283" s="34"/>
      <c r="F283" s="201" t="s">
        <v>286</v>
      </c>
      <c r="G283" s="34"/>
      <c r="H283" s="34"/>
      <c r="I283" s="106"/>
      <c r="J283" s="34"/>
      <c r="K283" s="34"/>
      <c r="L283" s="37"/>
      <c r="M283" s="202"/>
      <c r="N283" s="203"/>
      <c r="O283" s="62"/>
      <c r="P283" s="62"/>
      <c r="Q283" s="62"/>
      <c r="R283" s="62"/>
      <c r="S283" s="62"/>
      <c r="T283" s="63"/>
      <c r="U283" s="32"/>
      <c r="V283" s="32"/>
      <c r="W283" s="32"/>
      <c r="X283" s="32"/>
      <c r="Y283" s="32"/>
      <c r="Z283" s="32"/>
      <c r="AA283" s="32"/>
      <c r="AB283" s="32"/>
      <c r="AC283" s="32"/>
      <c r="AD283" s="32"/>
      <c r="AE283" s="32"/>
      <c r="AT283" s="15" t="s">
        <v>154</v>
      </c>
      <c r="AU283" s="15" t="s">
        <v>144</v>
      </c>
    </row>
    <row r="284" spans="1:65" s="12" customFormat="1" ht="22.9" customHeight="1">
      <c r="B284" s="170"/>
      <c r="C284" s="171"/>
      <c r="D284" s="172" t="s">
        <v>72</v>
      </c>
      <c r="E284" s="184" t="s">
        <v>639</v>
      </c>
      <c r="F284" s="184" t="s">
        <v>640</v>
      </c>
      <c r="G284" s="171"/>
      <c r="H284" s="171"/>
      <c r="I284" s="174"/>
      <c r="J284" s="185">
        <f>BK284</f>
        <v>0</v>
      </c>
      <c r="K284" s="171"/>
      <c r="L284" s="176"/>
      <c r="M284" s="177"/>
      <c r="N284" s="178"/>
      <c r="O284" s="178"/>
      <c r="P284" s="179">
        <f>SUM(P285:P293)</f>
        <v>0</v>
      </c>
      <c r="Q284" s="178"/>
      <c r="R284" s="179">
        <f>SUM(R285:R293)</f>
        <v>8.9999999999999998E-4</v>
      </c>
      <c r="S284" s="178"/>
      <c r="T284" s="180">
        <f>SUM(T285:T293)</f>
        <v>5.8999999999999999E-3</v>
      </c>
      <c r="AR284" s="181" t="s">
        <v>144</v>
      </c>
      <c r="AT284" s="182" t="s">
        <v>72</v>
      </c>
      <c r="AU284" s="182" t="s">
        <v>81</v>
      </c>
      <c r="AY284" s="181" t="s">
        <v>136</v>
      </c>
      <c r="BK284" s="183">
        <f>SUM(BK285:BK293)</f>
        <v>0</v>
      </c>
    </row>
    <row r="285" spans="1:65" s="2" customFormat="1" ht="24" customHeight="1">
      <c r="A285" s="32"/>
      <c r="B285" s="33"/>
      <c r="C285" s="186" t="s">
        <v>645</v>
      </c>
      <c r="D285" s="186" t="s">
        <v>139</v>
      </c>
      <c r="E285" s="187" t="s">
        <v>642</v>
      </c>
      <c r="F285" s="188" t="s">
        <v>643</v>
      </c>
      <c r="G285" s="189" t="s">
        <v>162</v>
      </c>
      <c r="H285" s="190">
        <v>1</v>
      </c>
      <c r="I285" s="191"/>
      <c r="J285" s="192">
        <f t="shared" ref="J285:J290" si="30">ROUND(I285*H285,2)</f>
        <v>0</v>
      </c>
      <c r="K285" s="193"/>
      <c r="L285" s="37"/>
      <c r="M285" s="194" t="s">
        <v>19</v>
      </c>
      <c r="N285" s="195" t="s">
        <v>45</v>
      </c>
      <c r="O285" s="62"/>
      <c r="P285" s="196">
        <f t="shared" ref="P285:P290" si="31">O285*H285</f>
        <v>0</v>
      </c>
      <c r="Q285" s="196">
        <v>0</v>
      </c>
      <c r="R285" s="196">
        <f t="shared" ref="R285:R290" si="32">Q285*H285</f>
        <v>0</v>
      </c>
      <c r="S285" s="196">
        <v>0</v>
      </c>
      <c r="T285" s="197">
        <f t="shared" ref="T285:T290" si="33">S285*H285</f>
        <v>0</v>
      </c>
      <c r="U285" s="32"/>
      <c r="V285" s="32"/>
      <c r="W285" s="32"/>
      <c r="X285" s="32"/>
      <c r="Y285" s="32"/>
      <c r="Z285" s="32"/>
      <c r="AA285" s="32"/>
      <c r="AB285" s="32"/>
      <c r="AC285" s="32"/>
      <c r="AD285" s="32"/>
      <c r="AE285" s="32"/>
      <c r="AR285" s="198" t="s">
        <v>211</v>
      </c>
      <c r="AT285" s="198" t="s">
        <v>139</v>
      </c>
      <c r="AU285" s="198" t="s">
        <v>144</v>
      </c>
      <c r="AY285" s="15" t="s">
        <v>136</v>
      </c>
      <c r="BE285" s="199">
        <f t="shared" ref="BE285:BE290" si="34">IF(N285="základní",J285,0)</f>
        <v>0</v>
      </c>
      <c r="BF285" s="199">
        <f t="shared" ref="BF285:BF290" si="35">IF(N285="snížená",J285,0)</f>
        <v>0</v>
      </c>
      <c r="BG285" s="199">
        <f t="shared" ref="BG285:BG290" si="36">IF(N285="zákl. přenesená",J285,0)</f>
        <v>0</v>
      </c>
      <c r="BH285" s="199">
        <f t="shared" ref="BH285:BH290" si="37">IF(N285="sníž. přenesená",J285,0)</f>
        <v>0</v>
      </c>
      <c r="BI285" s="199">
        <f t="shared" ref="BI285:BI290" si="38">IF(N285="nulová",J285,0)</f>
        <v>0</v>
      </c>
      <c r="BJ285" s="15" t="s">
        <v>144</v>
      </c>
      <c r="BK285" s="199">
        <f t="shared" ref="BK285:BK290" si="39">ROUND(I285*H285,2)</f>
        <v>0</v>
      </c>
      <c r="BL285" s="15" t="s">
        <v>211</v>
      </c>
      <c r="BM285" s="198" t="s">
        <v>1277</v>
      </c>
    </row>
    <row r="286" spans="1:65" s="2" customFormat="1" ht="24" customHeight="1">
      <c r="A286" s="32"/>
      <c r="B286" s="33"/>
      <c r="C286" s="204" t="s">
        <v>649</v>
      </c>
      <c r="D286" s="204" t="s">
        <v>179</v>
      </c>
      <c r="E286" s="205" t="s">
        <v>646</v>
      </c>
      <c r="F286" s="206" t="s">
        <v>647</v>
      </c>
      <c r="G286" s="207" t="s">
        <v>162</v>
      </c>
      <c r="H286" s="208">
        <v>1</v>
      </c>
      <c r="I286" s="209"/>
      <c r="J286" s="210">
        <f t="shared" si="30"/>
        <v>0</v>
      </c>
      <c r="K286" s="211"/>
      <c r="L286" s="212"/>
      <c r="M286" s="213" t="s">
        <v>19</v>
      </c>
      <c r="N286" s="214" t="s">
        <v>45</v>
      </c>
      <c r="O286" s="62"/>
      <c r="P286" s="196">
        <f t="shared" si="31"/>
        <v>0</v>
      </c>
      <c r="Q286" s="196">
        <v>8.9999999999999998E-4</v>
      </c>
      <c r="R286" s="196">
        <f t="shared" si="32"/>
        <v>8.9999999999999998E-4</v>
      </c>
      <c r="S286" s="196">
        <v>0</v>
      </c>
      <c r="T286" s="197">
        <f t="shared" si="33"/>
        <v>0</v>
      </c>
      <c r="U286" s="32"/>
      <c r="V286" s="32"/>
      <c r="W286" s="32"/>
      <c r="X286" s="32"/>
      <c r="Y286" s="32"/>
      <c r="Z286" s="32"/>
      <c r="AA286" s="32"/>
      <c r="AB286" s="32"/>
      <c r="AC286" s="32"/>
      <c r="AD286" s="32"/>
      <c r="AE286" s="32"/>
      <c r="AR286" s="198" t="s">
        <v>293</v>
      </c>
      <c r="AT286" s="198" t="s">
        <v>179</v>
      </c>
      <c r="AU286" s="198" t="s">
        <v>144</v>
      </c>
      <c r="AY286" s="15" t="s">
        <v>136</v>
      </c>
      <c r="BE286" s="199">
        <f t="shared" si="34"/>
        <v>0</v>
      </c>
      <c r="BF286" s="199">
        <f t="shared" si="35"/>
        <v>0</v>
      </c>
      <c r="BG286" s="199">
        <f t="shared" si="36"/>
        <v>0</v>
      </c>
      <c r="BH286" s="199">
        <f t="shared" si="37"/>
        <v>0</v>
      </c>
      <c r="BI286" s="199">
        <f t="shared" si="38"/>
        <v>0</v>
      </c>
      <c r="BJ286" s="15" t="s">
        <v>144</v>
      </c>
      <c r="BK286" s="199">
        <f t="shared" si="39"/>
        <v>0</v>
      </c>
      <c r="BL286" s="15" t="s">
        <v>211</v>
      </c>
      <c r="BM286" s="198" t="s">
        <v>1278</v>
      </c>
    </row>
    <row r="287" spans="1:65" s="2" customFormat="1" ht="24" customHeight="1">
      <c r="A287" s="32"/>
      <c r="B287" s="33"/>
      <c r="C287" s="186" t="s">
        <v>653</v>
      </c>
      <c r="D287" s="186" t="s">
        <v>139</v>
      </c>
      <c r="E287" s="187" t="s">
        <v>650</v>
      </c>
      <c r="F287" s="188" t="s">
        <v>651</v>
      </c>
      <c r="G287" s="189" t="s">
        <v>162</v>
      </c>
      <c r="H287" s="190">
        <v>1</v>
      </c>
      <c r="I287" s="191"/>
      <c r="J287" s="192">
        <f t="shared" si="30"/>
        <v>0</v>
      </c>
      <c r="K287" s="193"/>
      <c r="L287" s="37"/>
      <c r="M287" s="194" t="s">
        <v>19</v>
      </c>
      <c r="N287" s="195" t="s">
        <v>45</v>
      </c>
      <c r="O287" s="62"/>
      <c r="P287" s="196">
        <f t="shared" si="31"/>
        <v>0</v>
      </c>
      <c r="Q287" s="196">
        <v>0</v>
      </c>
      <c r="R287" s="196">
        <f t="shared" si="32"/>
        <v>0</v>
      </c>
      <c r="S287" s="196">
        <v>2E-3</v>
      </c>
      <c r="T287" s="197">
        <f t="shared" si="33"/>
        <v>2E-3</v>
      </c>
      <c r="U287" s="32"/>
      <c r="V287" s="32"/>
      <c r="W287" s="32"/>
      <c r="X287" s="32"/>
      <c r="Y287" s="32"/>
      <c r="Z287" s="32"/>
      <c r="AA287" s="32"/>
      <c r="AB287" s="32"/>
      <c r="AC287" s="32"/>
      <c r="AD287" s="32"/>
      <c r="AE287" s="32"/>
      <c r="AR287" s="198" t="s">
        <v>211</v>
      </c>
      <c r="AT287" s="198" t="s">
        <v>139</v>
      </c>
      <c r="AU287" s="198" t="s">
        <v>144</v>
      </c>
      <c r="AY287" s="15" t="s">
        <v>136</v>
      </c>
      <c r="BE287" s="199">
        <f t="shared" si="34"/>
        <v>0</v>
      </c>
      <c r="BF287" s="199">
        <f t="shared" si="35"/>
        <v>0</v>
      </c>
      <c r="BG287" s="199">
        <f t="shared" si="36"/>
        <v>0</v>
      </c>
      <c r="BH287" s="199">
        <f t="shared" si="37"/>
        <v>0</v>
      </c>
      <c r="BI287" s="199">
        <f t="shared" si="38"/>
        <v>0</v>
      </c>
      <c r="BJ287" s="15" t="s">
        <v>144</v>
      </c>
      <c r="BK287" s="199">
        <f t="shared" si="39"/>
        <v>0</v>
      </c>
      <c r="BL287" s="15" t="s">
        <v>211</v>
      </c>
      <c r="BM287" s="198" t="s">
        <v>1279</v>
      </c>
    </row>
    <row r="288" spans="1:65" s="2" customFormat="1" ht="24" customHeight="1">
      <c r="A288" s="32"/>
      <c r="B288" s="33"/>
      <c r="C288" s="186" t="s">
        <v>657</v>
      </c>
      <c r="D288" s="186" t="s">
        <v>139</v>
      </c>
      <c r="E288" s="187" t="s">
        <v>654</v>
      </c>
      <c r="F288" s="188" t="s">
        <v>655</v>
      </c>
      <c r="G288" s="189" t="s">
        <v>162</v>
      </c>
      <c r="H288" s="190">
        <v>2</v>
      </c>
      <c r="I288" s="191"/>
      <c r="J288" s="192">
        <f t="shared" si="30"/>
        <v>0</v>
      </c>
      <c r="K288" s="193"/>
      <c r="L288" s="37"/>
      <c r="M288" s="194" t="s">
        <v>19</v>
      </c>
      <c r="N288" s="195" t="s">
        <v>45</v>
      </c>
      <c r="O288" s="62"/>
      <c r="P288" s="196">
        <f t="shared" si="31"/>
        <v>0</v>
      </c>
      <c r="Q288" s="196">
        <v>0</v>
      </c>
      <c r="R288" s="196">
        <f t="shared" si="32"/>
        <v>0</v>
      </c>
      <c r="S288" s="196">
        <v>0</v>
      </c>
      <c r="T288" s="197">
        <f t="shared" si="33"/>
        <v>0</v>
      </c>
      <c r="U288" s="32"/>
      <c r="V288" s="32"/>
      <c r="W288" s="32"/>
      <c r="X288" s="32"/>
      <c r="Y288" s="32"/>
      <c r="Z288" s="32"/>
      <c r="AA288" s="32"/>
      <c r="AB288" s="32"/>
      <c r="AC288" s="32"/>
      <c r="AD288" s="32"/>
      <c r="AE288" s="32"/>
      <c r="AR288" s="198" t="s">
        <v>211</v>
      </c>
      <c r="AT288" s="198" t="s">
        <v>139</v>
      </c>
      <c r="AU288" s="198" t="s">
        <v>144</v>
      </c>
      <c r="AY288" s="15" t="s">
        <v>136</v>
      </c>
      <c r="BE288" s="199">
        <f t="shared" si="34"/>
        <v>0</v>
      </c>
      <c r="BF288" s="199">
        <f t="shared" si="35"/>
        <v>0</v>
      </c>
      <c r="BG288" s="199">
        <f t="shared" si="36"/>
        <v>0</v>
      </c>
      <c r="BH288" s="199">
        <f t="shared" si="37"/>
        <v>0</v>
      </c>
      <c r="BI288" s="199">
        <f t="shared" si="38"/>
        <v>0</v>
      </c>
      <c r="BJ288" s="15" t="s">
        <v>144</v>
      </c>
      <c r="BK288" s="199">
        <f t="shared" si="39"/>
        <v>0</v>
      </c>
      <c r="BL288" s="15" t="s">
        <v>211</v>
      </c>
      <c r="BM288" s="198" t="s">
        <v>1280</v>
      </c>
    </row>
    <row r="289" spans="1:65" s="2" customFormat="1" ht="24" customHeight="1">
      <c r="A289" s="32"/>
      <c r="B289" s="33"/>
      <c r="C289" s="186" t="s">
        <v>661</v>
      </c>
      <c r="D289" s="186" t="s">
        <v>139</v>
      </c>
      <c r="E289" s="187" t="s">
        <v>658</v>
      </c>
      <c r="F289" s="188" t="s">
        <v>659</v>
      </c>
      <c r="G289" s="189" t="s">
        <v>214</v>
      </c>
      <c r="H289" s="190">
        <v>5</v>
      </c>
      <c r="I289" s="191"/>
      <c r="J289" s="192">
        <f t="shared" si="30"/>
        <v>0</v>
      </c>
      <c r="K289" s="193"/>
      <c r="L289" s="37"/>
      <c r="M289" s="194" t="s">
        <v>19</v>
      </c>
      <c r="N289" s="195" t="s">
        <v>45</v>
      </c>
      <c r="O289" s="62"/>
      <c r="P289" s="196">
        <f t="shared" si="31"/>
        <v>0</v>
      </c>
      <c r="Q289" s="196">
        <v>0</v>
      </c>
      <c r="R289" s="196">
        <f t="shared" si="32"/>
        <v>0</v>
      </c>
      <c r="S289" s="196">
        <v>0</v>
      </c>
      <c r="T289" s="197">
        <f t="shared" si="33"/>
        <v>0</v>
      </c>
      <c r="U289" s="32"/>
      <c r="V289" s="32"/>
      <c r="W289" s="32"/>
      <c r="X289" s="32"/>
      <c r="Y289" s="32"/>
      <c r="Z289" s="32"/>
      <c r="AA289" s="32"/>
      <c r="AB289" s="32"/>
      <c r="AC289" s="32"/>
      <c r="AD289" s="32"/>
      <c r="AE289" s="32"/>
      <c r="AR289" s="198" t="s">
        <v>211</v>
      </c>
      <c r="AT289" s="198" t="s">
        <v>139</v>
      </c>
      <c r="AU289" s="198" t="s">
        <v>144</v>
      </c>
      <c r="AY289" s="15" t="s">
        <v>136</v>
      </c>
      <c r="BE289" s="199">
        <f t="shared" si="34"/>
        <v>0</v>
      </c>
      <c r="BF289" s="199">
        <f t="shared" si="35"/>
        <v>0</v>
      </c>
      <c r="BG289" s="199">
        <f t="shared" si="36"/>
        <v>0</v>
      </c>
      <c r="BH289" s="199">
        <f t="shared" si="37"/>
        <v>0</v>
      </c>
      <c r="BI289" s="199">
        <f t="shared" si="38"/>
        <v>0</v>
      </c>
      <c r="BJ289" s="15" t="s">
        <v>144</v>
      </c>
      <c r="BK289" s="199">
        <f t="shared" si="39"/>
        <v>0</v>
      </c>
      <c r="BL289" s="15" t="s">
        <v>211</v>
      </c>
      <c r="BM289" s="198" t="s">
        <v>1281</v>
      </c>
    </row>
    <row r="290" spans="1:65" s="2" customFormat="1" ht="36" customHeight="1">
      <c r="A290" s="32"/>
      <c r="B290" s="33"/>
      <c r="C290" s="186" t="s">
        <v>666</v>
      </c>
      <c r="D290" s="186" t="s">
        <v>139</v>
      </c>
      <c r="E290" s="187" t="s">
        <v>662</v>
      </c>
      <c r="F290" s="188" t="s">
        <v>663</v>
      </c>
      <c r="G290" s="189" t="s">
        <v>214</v>
      </c>
      <c r="H290" s="190">
        <v>5</v>
      </c>
      <c r="I290" s="191"/>
      <c r="J290" s="192">
        <f t="shared" si="30"/>
        <v>0</v>
      </c>
      <c r="K290" s="193"/>
      <c r="L290" s="37"/>
      <c r="M290" s="194" t="s">
        <v>19</v>
      </c>
      <c r="N290" s="195" t="s">
        <v>45</v>
      </c>
      <c r="O290" s="62"/>
      <c r="P290" s="196">
        <f t="shared" si="31"/>
        <v>0</v>
      </c>
      <c r="Q290" s="196">
        <v>0</v>
      </c>
      <c r="R290" s="196">
        <f t="shared" si="32"/>
        <v>0</v>
      </c>
      <c r="S290" s="196">
        <v>7.7999999999999999E-4</v>
      </c>
      <c r="T290" s="197">
        <f t="shared" si="33"/>
        <v>3.8999999999999998E-3</v>
      </c>
      <c r="U290" s="32"/>
      <c r="V290" s="32"/>
      <c r="W290" s="32"/>
      <c r="X290" s="32"/>
      <c r="Y290" s="32"/>
      <c r="Z290" s="32"/>
      <c r="AA290" s="32"/>
      <c r="AB290" s="32"/>
      <c r="AC290" s="32"/>
      <c r="AD290" s="32"/>
      <c r="AE290" s="32"/>
      <c r="AR290" s="198" t="s">
        <v>211</v>
      </c>
      <c r="AT290" s="198" t="s">
        <v>139</v>
      </c>
      <c r="AU290" s="198" t="s">
        <v>144</v>
      </c>
      <c r="AY290" s="15" t="s">
        <v>136</v>
      </c>
      <c r="BE290" s="199">
        <f t="shared" si="34"/>
        <v>0</v>
      </c>
      <c r="BF290" s="199">
        <f t="shared" si="35"/>
        <v>0</v>
      </c>
      <c r="BG290" s="199">
        <f t="shared" si="36"/>
        <v>0</v>
      </c>
      <c r="BH290" s="199">
        <f t="shared" si="37"/>
        <v>0</v>
      </c>
      <c r="BI290" s="199">
        <f t="shared" si="38"/>
        <v>0</v>
      </c>
      <c r="BJ290" s="15" t="s">
        <v>144</v>
      </c>
      <c r="BK290" s="199">
        <f t="shared" si="39"/>
        <v>0</v>
      </c>
      <c r="BL290" s="15" t="s">
        <v>211</v>
      </c>
      <c r="BM290" s="198" t="s">
        <v>1282</v>
      </c>
    </row>
    <row r="291" spans="1:65" s="2" customFormat="1" ht="39">
      <c r="A291" s="32"/>
      <c r="B291" s="33"/>
      <c r="C291" s="34"/>
      <c r="D291" s="200" t="s">
        <v>154</v>
      </c>
      <c r="E291" s="34"/>
      <c r="F291" s="201" t="s">
        <v>665</v>
      </c>
      <c r="G291" s="34"/>
      <c r="H291" s="34"/>
      <c r="I291" s="106"/>
      <c r="J291" s="34"/>
      <c r="K291" s="34"/>
      <c r="L291" s="37"/>
      <c r="M291" s="202"/>
      <c r="N291" s="203"/>
      <c r="O291" s="62"/>
      <c r="P291" s="62"/>
      <c r="Q291" s="62"/>
      <c r="R291" s="62"/>
      <c r="S291" s="62"/>
      <c r="T291" s="63"/>
      <c r="U291" s="32"/>
      <c r="V291" s="32"/>
      <c r="W291" s="32"/>
      <c r="X291" s="32"/>
      <c r="Y291" s="32"/>
      <c r="Z291" s="32"/>
      <c r="AA291" s="32"/>
      <c r="AB291" s="32"/>
      <c r="AC291" s="32"/>
      <c r="AD291" s="32"/>
      <c r="AE291" s="32"/>
      <c r="AT291" s="15" t="s">
        <v>154</v>
      </c>
      <c r="AU291" s="15" t="s">
        <v>144</v>
      </c>
    </row>
    <row r="292" spans="1:65" s="2" customFormat="1" ht="48" customHeight="1">
      <c r="A292" s="32"/>
      <c r="B292" s="33"/>
      <c r="C292" s="186" t="s">
        <v>672</v>
      </c>
      <c r="D292" s="186" t="s">
        <v>139</v>
      </c>
      <c r="E292" s="187" t="s">
        <v>667</v>
      </c>
      <c r="F292" s="188" t="s">
        <v>668</v>
      </c>
      <c r="G292" s="189" t="s">
        <v>240</v>
      </c>
      <c r="H292" s="190">
        <v>1E-3</v>
      </c>
      <c r="I292" s="191"/>
      <c r="J292" s="192">
        <f>ROUND(I292*H292,2)</f>
        <v>0</v>
      </c>
      <c r="K292" s="193"/>
      <c r="L292" s="37"/>
      <c r="M292" s="194" t="s">
        <v>19</v>
      </c>
      <c r="N292" s="195" t="s">
        <v>45</v>
      </c>
      <c r="O292" s="62"/>
      <c r="P292" s="196">
        <f>O292*H292</f>
        <v>0</v>
      </c>
      <c r="Q292" s="196">
        <v>0</v>
      </c>
      <c r="R292" s="196">
        <f>Q292*H292</f>
        <v>0</v>
      </c>
      <c r="S292" s="196">
        <v>0</v>
      </c>
      <c r="T292" s="197">
        <f>S292*H292</f>
        <v>0</v>
      </c>
      <c r="U292" s="32"/>
      <c r="V292" s="32"/>
      <c r="W292" s="32"/>
      <c r="X292" s="32"/>
      <c r="Y292" s="32"/>
      <c r="Z292" s="32"/>
      <c r="AA292" s="32"/>
      <c r="AB292" s="32"/>
      <c r="AC292" s="32"/>
      <c r="AD292" s="32"/>
      <c r="AE292" s="32"/>
      <c r="AR292" s="198" t="s">
        <v>211</v>
      </c>
      <c r="AT292" s="198" t="s">
        <v>139</v>
      </c>
      <c r="AU292" s="198" t="s">
        <v>144</v>
      </c>
      <c r="AY292" s="15" t="s">
        <v>136</v>
      </c>
      <c r="BE292" s="199">
        <f>IF(N292="základní",J292,0)</f>
        <v>0</v>
      </c>
      <c r="BF292" s="199">
        <f>IF(N292="snížená",J292,0)</f>
        <v>0</v>
      </c>
      <c r="BG292" s="199">
        <f>IF(N292="zákl. přenesená",J292,0)</f>
        <v>0</v>
      </c>
      <c r="BH292" s="199">
        <f>IF(N292="sníž. přenesená",J292,0)</f>
        <v>0</v>
      </c>
      <c r="BI292" s="199">
        <f>IF(N292="nulová",J292,0)</f>
        <v>0</v>
      </c>
      <c r="BJ292" s="15" t="s">
        <v>144</v>
      </c>
      <c r="BK292" s="199">
        <f>ROUND(I292*H292,2)</f>
        <v>0</v>
      </c>
      <c r="BL292" s="15" t="s">
        <v>211</v>
      </c>
      <c r="BM292" s="198" t="s">
        <v>1283</v>
      </c>
    </row>
    <row r="293" spans="1:65" s="2" customFormat="1" ht="126.75">
      <c r="A293" s="32"/>
      <c r="B293" s="33"/>
      <c r="C293" s="34"/>
      <c r="D293" s="200" t="s">
        <v>154</v>
      </c>
      <c r="E293" s="34"/>
      <c r="F293" s="201" t="s">
        <v>286</v>
      </c>
      <c r="G293" s="34"/>
      <c r="H293" s="34"/>
      <c r="I293" s="106"/>
      <c r="J293" s="34"/>
      <c r="K293" s="34"/>
      <c r="L293" s="37"/>
      <c r="M293" s="202"/>
      <c r="N293" s="203"/>
      <c r="O293" s="62"/>
      <c r="P293" s="62"/>
      <c r="Q293" s="62"/>
      <c r="R293" s="62"/>
      <c r="S293" s="62"/>
      <c r="T293" s="63"/>
      <c r="U293" s="32"/>
      <c r="V293" s="32"/>
      <c r="W293" s="32"/>
      <c r="X293" s="32"/>
      <c r="Y293" s="32"/>
      <c r="Z293" s="32"/>
      <c r="AA293" s="32"/>
      <c r="AB293" s="32"/>
      <c r="AC293" s="32"/>
      <c r="AD293" s="32"/>
      <c r="AE293" s="32"/>
      <c r="AT293" s="15" t="s">
        <v>154</v>
      </c>
      <c r="AU293" s="15" t="s">
        <v>144</v>
      </c>
    </row>
    <row r="294" spans="1:65" s="12" customFormat="1" ht="22.9" customHeight="1">
      <c r="B294" s="170"/>
      <c r="C294" s="171"/>
      <c r="D294" s="172" t="s">
        <v>72</v>
      </c>
      <c r="E294" s="184" t="s">
        <v>670</v>
      </c>
      <c r="F294" s="184" t="s">
        <v>671</v>
      </c>
      <c r="G294" s="171"/>
      <c r="H294" s="171"/>
      <c r="I294" s="174"/>
      <c r="J294" s="185">
        <f>BK294</f>
        <v>0</v>
      </c>
      <c r="K294" s="171"/>
      <c r="L294" s="176"/>
      <c r="M294" s="177"/>
      <c r="N294" s="178"/>
      <c r="O294" s="178"/>
      <c r="P294" s="179">
        <f>SUM(P295:P303)</f>
        <v>0</v>
      </c>
      <c r="Q294" s="178"/>
      <c r="R294" s="179">
        <f>SUM(R295:R303)</f>
        <v>6.343E-2</v>
      </c>
      <c r="S294" s="178"/>
      <c r="T294" s="180">
        <f>SUM(T295:T303)</f>
        <v>0</v>
      </c>
      <c r="AR294" s="181" t="s">
        <v>144</v>
      </c>
      <c r="AT294" s="182" t="s">
        <v>72</v>
      </c>
      <c r="AU294" s="182" t="s">
        <v>81</v>
      </c>
      <c r="AY294" s="181" t="s">
        <v>136</v>
      </c>
      <c r="BK294" s="183">
        <f>SUM(BK295:BK303)</f>
        <v>0</v>
      </c>
    </row>
    <row r="295" spans="1:65" s="2" customFormat="1" ht="48" customHeight="1">
      <c r="A295" s="32"/>
      <c r="B295" s="33"/>
      <c r="C295" s="186" t="s">
        <v>677</v>
      </c>
      <c r="D295" s="186" t="s">
        <v>139</v>
      </c>
      <c r="E295" s="187" t="s">
        <v>673</v>
      </c>
      <c r="F295" s="188" t="s">
        <v>674</v>
      </c>
      <c r="G295" s="189" t="s">
        <v>142</v>
      </c>
      <c r="H295" s="190">
        <v>5</v>
      </c>
      <c r="I295" s="191"/>
      <c r="J295" s="192">
        <f>ROUND(I295*H295,2)</f>
        <v>0</v>
      </c>
      <c r="K295" s="193"/>
      <c r="L295" s="37"/>
      <c r="M295" s="194" t="s">
        <v>19</v>
      </c>
      <c r="N295" s="195" t="s">
        <v>45</v>
      </c>
      <c r="O295" s="62"/>
      <c r="P295" s="196">
        <f>O295*H295</f>
        <v>0</v>
      </c>
      <c r="Q295" s="196">
        <v>1.257E-2</v>
      </c>
      <c r="R295" s="196">
        <f>Q295*H295</f>
        <v>6.2850000000000003E-2</v>
      </c>
      <c r="S295" s="196">
        <v>0</v>
      </c>
      <c r="T295" s="197">
        <f>S295*H295</f>
        <v>0</v>
      </c>
      <c r="U295" s="32"/>
      <c r="V295" s="32"/>
      <c r="W295" s="32"/>
      <c r="X295" s="32"/>
      <c r="Y295" s="32"/>
      <c r="Z295" s="32"/>
      <c r="AA295" s="32"/>
      <c r="AB295" s="32"/>
      <c r="AC295" s="32"/>
      <c r="AD295" s="32"/>
      <c r="AE295" s="32"/>
      <c r="AR295" s="198" t="s">
        <v>211</v>
      </c>
      <c r="AT295" s="198" t="s">
        <v>139</v>
      </c>
      <c r="AU295" s="198" t="s">
        <v>144</v>
      </c>
      <c r="AY295" s="15" t="s">
        <v>136</v>
      </c>
      <c r="BE295" s="199">
        <f>IF(N295="základní",J295,0)</f>
        <v>0</v>
      </c>
      <c r="BF295" s="199">
        <f>IF(N295="snížená",J295,0)</f>
        <v>0</v>
      </c>
      <c r="BG295" s="199">
        <f>IF(N295="zákl. přenesená",J295,0)</f>
        <v>0</v>
      </c>
      <c r="BH295" s="199">
        <f>IF(N295="sníž. přenesená",J295,0)</f>
        <v>0</v>
      </c>
      <c r="BI295" s="199">
        <f>IF(N295="nulová",J295,0)</f>
        <v>0</v>
      </c>
      <c r="BJ295" s="15" t="s">
        <v>144</v>
      </c>
      <c r="BK295" s="199">
        <f>ROUND(I295*H295,2)</f>
        <v>0</v>
      </c>
      <c r="BL295" s="15" t="s">
        <v>211</v>
      </c>
      <c r="BM295" s="198" t="s">
        <v>1284</v>
      </c>
    </row>
    <row r="296" spans="1:65" s="2" customFormat="1" ht="117">
      <c r="A296" s="32"/>
      <c r="B296" s="33"/>
      <c r="C296" s="34"/>
      <c r="D296" s="200" t="s">
        <v>154</v>
      </c>
      <c r="E296" s="34"/>
      <c r="F296" s="201" t="s">
        <v>676</v>
      </c>
      <c r="G296" s="34"/>
      <c r="H296" s="34"/>
      <c r="I296" s="106"/>
      <c r="J296" s="34"/>
      <c r="K296" s="34"/>
      <c r="L296" s="37"/>
      <c r="M296" s="202"/>
      <c r="N296" s="203"/>
      <c r="O296" s="62"/>
      <c r="P296" s="62"/>
      <c r="Q296" s="62"/>
      <c r="R296" s="62"/>
      <c r="S296" s="62"/>
      <c r="T296" s="63"/>
      <c r="U296" s="32"/>
      <c r="V296" s="32"/>
      <c r="W296" s="32"/>
      <c r="X296" s="32"/>
      <c r="Y296" s="32"/>
      <c r="Z296" s="32"/>
      <c r="AA296" s="32"/>
      <c r="AB296" s="32"/>
      <c r="AC296" s="32"/>
      <c r="AD296" s="32"/>
      <c r="AE296" s="32"/>
      <c r="AT296" s="15" t="s">
        <v>154</v>
      </c>
      <c r="AU296" s="15" t="s">
        <v>144</v>
      </c>
    </row>
    <row r="297" spans="1:65" s="2" customFormat="1" ht="36" customHeight="1">
      <c r="A297" s="32"/>
      <c r="B297" s="33"/>
      <c r="C297" s="186" t="s">
        <v>682</v>
      </c>
      <c r="D297" s="186" t="s">
        <v>139</v>
      </c>
      <c r="E297" s="187" t="s">
        <v>678</v>
      </c>
      <c r="F297" s="188" t="s">
        <v>679</v>
      </c>
      <c r="G297" s="189" t="s">
        <v>162</v>
      </c>
      <c r="H297" s="190">
        <v>1</v>
      </c>
      <c r="I297" s="191"/>
      <c r="J297" s="192">
        <f>ROUND(I297*H297,2)</f>
        <v>0</v>
      </c>
      <c r="K297" s="193"/>
      <c r="L297" s="37"/>
      <c r="M297" s="194" t="s">
        <v>19</v>
      </c>
      <c r="N297" s="195" t="s">
        <v>45</v>
      </c>
      <c r="O297" s="62"/>
      <c r="P297" s="196">
        <f>O297*H297</f>
        <v>0</v>
      </c>
      <c r="Q297" s="196">
        <v>3.0000000000000001E-5</v>
      </c>
      <c r="R297" s="196">
        <f>Q297*H297</f>
        <v>3.0000000000000001E-5</v>
      </c>
      <c r="S297" s="196">
        <v>0</v>
      </c>
      <c r="T297" s="197">
        <f>S297*H297</f>
        <v>0</v>
      </c>
      <c r="U297" s="32"/>
      <c r="V297" s="32"/>
      <c r="W297" s="32"/>
      <c r="X297" s="32"/>
      <c r="Y297" s="32"/>
      <c r="Z297" s="32"/>
      <c r="AA297" s="32"/>
      <c r="AB297" s="32"/>
      <c r="AC297" s="32"/>
      <c r="AD297" s="32"/>
      <c r="AE297" s="32"/>
      <c r="AR297" s="198" t="s">
        <v>211</v>
      </c>
      <c r="AT297" s="198" t="s">
        <v>139</v>
      </c>
      <c r="AU297" s="198" t="s">
        <v>144</v>
      </c>
      <c r="AY297" s="15" t="s">
        <v>136</v>
      </c>
      <c r="BE297" s="199">
        <f>IF(N297="základní",J297,0)</f>
        <v>0</v>
      </c>
      <c r="BF297" s="199">
        <f>IF(N297="snížená",J297,0)</f>
        <v>0</v>
      </c>
      <c r="BG297" s="199">
        <f>IF(N297="zákl. přenesená",J297,0)</f>
        <v>0</v>
      </c>
      <c r="BH297" s="199">
        <f>IF(N297="sníž. přenesená",J297,0)</f>
        <v>0</v>
      </c>
      <c r="BI297" s="199">
        <f>IF(N297="nulová",J297,0)</f>
        <v>0</v>
      </c>
      <c r="BJ297" s="15" t="s">
        <v>144</v>
      </c>
      <c r="BK297" s="199">
        <f>ROUND(I297*H297,2)</f>
        <v>0</v>
      </c>
      <c r="BL297" s="15" t="s">
        <v>211</v>
      </c>
      <c r="BM297" s="198" t="s">
        <v>1285</v>
      </c>
    </row>
    <row r="298" spans="1:65" s="2" customFormat="1" ht="97.5">
      <c r="A298" s="32"/>
      <c r="B298" s="33"/>
      <c r="C298" s="34"/>
      <c r="D298" s="200" t="s">
        <v>154</v>
      </c>
      <c r="E298" s="34"/>
      <c r="F298" s="201" t="s">
        <v>681</v>
      </c>
      <c r="G298" s="34"/>
      <c r="H298" s="34"/>
      <c r="I298" s="106"/>
      <c r="J298" s="34"/>
      <c r="K298" s="34"/>
      <c r="L298" s="37"/>
      <c r="M298" s="202"/>
      <c r="N298" s="203"/>
      <c r="O298" s="62"/>
      <c r="P298" s="62"/>
      <c r="Q298" s="62"/>
      <c r="R298" s="62"/>
      <c r="S298" s="62"/>
      <c r="T298" s="63"/>
      <c r="U298" s="32"/>
      <c r="V298" s="32"/>
      <c r="W298" s="32"/>
      <c r="X298" s="32"/>
      <c r="Y298" s="32"/>
      <c r="Z298" s="32"/>
      <c r="AA298" s="32"/>
      <c r="AB298" s="32"/>
      <c r="AC298" s="32"/>
      <c r="AD298" s="32"/>
      <c r="AE298" s="32"/>
      <c r="AT298" s="15" t="s">
        <v>154</v>
      </c>
      <c r="AU298" s="15" t="s">
        <v>144</v>
      </c>
    </row>
    <row r="299" spans="1:65" s="2" customFormat="1" ht="16.5" customHeight="1">
      <c r="A299" s="32"/>
      <c r="B299" s="33"/>
      <c r="C299" s="204" t="s">
        <v>686</v>
      </c>
      <c r="D299" s="204" t="s">
        <v>179</v>
      </c>
      <c r="E299" s="205" t="s">
        <v>683</v>
      </c>
      <c r="F299" s="206" t="s">
        <v>684</v>
      </c>
      <c r="G299" s="207" t="s">
        <v>162</v>
      </c>
      <c r="H299" s="208">
        <v>1</v>
      </c>
      <c r="I299" s="209"/>
      <c r="J299" s="210">
        <f>ROUND(I299*H299,2)</f>
        <v>0</v>
      </c>
      <c r="K299" s="211"/>
      <c r="L299" s="212"/>
      <c r="M299" s="213" t="s">
        <v>19</v>
      </c>
      <c r="N299" s="214" t="s">
        <v>45</v>
      </c>
      <c r="O299" s="62"/>
      <c r="P299" s="196">
        <f>O299*H299</f>
        <v>0</v>
      </c>
      <c r="Q299" s="196">
        <v>5.5000000000000003E-4</v>
      </c>
      <c r="R299" s="196">
        <f>Q299*H299</f>
        <v>5.5000000000000003E-4</v>
      </c>
      <c r="S299" s="196">
        <v>0</v>
      </c>
      <c r="T299" s="197">
        <f>S299*H299</f>
        <v>0</v>
      </c>
      <c r="U299" s="32"/>
      <c r="V299" s="32"/>
      <c r="W299" s="32"/>
      <c r="X299" s="32"/>
      <c r="Y299" s="32"/>
      <c r="Z299" s="32"/>
      <c r="AA299" s="32"/>
      <c r="AB299" s="32"/>
      <c r="AC299" s="32"/>
      <c r="AD299" s="32"/>
      <c r="AE299" s="32"/>
      <c r="AR299" s="198" t="s">
        <v>293</v>
      </c>
      <c r="AT299" s="198" t="s">
        <v>179</v>
      </c>
      <c r="AU299" s="198" t="s">
        <v>144</v>
      </c>
      <c r="AY299" s="15" t="s">
        <v>136</v>
      </c>
      <c r="BE299" s="199">
        <f>IF(N299="základní",J299,0)</f>
        <v>0</v>
      </c>
      <c r="BF299" s="199">
        <f>IF(N299="snížená",J299,0)</f>
        <v>0</v>
      </c>
      <c r="BG299" s="199">
        <f>IF(N299="zákl. přenesená",J299,0)</f>
        <v>0</v>
      </c>
      <c r="BH299" s="199">
        <f>IF(N299="sníž. přenesená",J299,0)</f>
        <v>0</v>
      </c>
      <c r="BI299" s="199">
        <f>IF(N299="nulová",J299,0)</f>
        <v>0</v>
      </c>
      <c r="BJ299" s="15" t="s">
        <v>144</v>
      </c>
      <c r="BK299" s="199">
        <f>ROUND(I299*H299,2)</f>
        <v>0</v>
      </c>
      <c r="BL299" s="15" t="s">
        <v>211</v>
      </c>
      <c r="BM299" s="198" t="s">
        <v>1286</v>
      </c>
    </row>
    <row r="300" spans="1:65" s="2" customFormat="1" ht="60" customHeight="1">
      <c r="A300" s="32"/>
      <c r="B300" s="33"/>
      <c r="C300" s="186" t="s">
        <v>691</v>
      </c>
      <c r="D300" s="186" t="s">
        <v>139</v>
      </c>
      <c r="E300" s="187" t="s">
        <v>687</v>
      </c>
      <c r="F300" s="188" t="s">
        <v>688</v>
      </c>
      <c r="G300" s="189" t="s">
        <v>240</v>
      </c>
      <c r="H300" s="190">
        <v>6.3E-2</v>
      </c>
      <c r="I300" s="191"/>
      <c r="J300" s="192">
        <f>ROUND(I300*H300,2)</f>
        <v>0</v>
      </c>
      <c r="K300" s="193"/>
      <c r="L300" s="37"/>
      <c r="M300" s="194" t="s">
        <v>19</v>
      </c>
      <c r="N300" s="195" t="s">
        <v>45</v>
      </c>
      <c r="O300" s="62"/>
      <c r="P300" s="196">
        <f>O300*H300</f>
        <v>0</v>
      </c>
      <c r="Q300" s="196">
        <v>0</v>
      </c>
      <c r="R300" s="196">
        <f>Q300*H300</f>
        <v>0</v>
      </c>
      <c r="S300" s="196">
        <v>0</v>
      </c>
      <c r="T300" s="197">
        <f>S300*H300</f>
        <v>0</v>
      </c>
      <c r="U300" s="32"/>
      <c r="V300" s="32"/>
      <c r="W300" s="32"/>
      <c r="X300" s="32"/>
      <c r="Y300" s="32"/>
      <c r="Z300" s="32"/>
      <c r="AA300" s="32"/>
      <c r="AB300" s="32"/>
      <c r="AC300" s="32"/>
      <c r="AD300" s="32"/>
      <c r="AE300" s="32"/>
      <c r="AR300" s="198" t="s">
        <v>211</v>
      </c>
      <c r="AT300" s="198" t="s">
        <v>139</v>
      </c>
      <c r="AU300" s="198" t="s">
        <v>144</v>
      </c>
      <c r="AY300" s="15" t="s">
        <v>136</v>
      </c>
      <c r="BE300" s="199">
        <f>IF(N300="základní",J300,0)</f>
        <v>0</v>
      </c>
      <c r="BF300" s="199">
        <f>IF(N300="snížená",J300,0)</f>
        <v>0</v>
      </c>
      <c r="BG300" s="199">
        <f>IF(N300="zákl. přenesená",J300,0)</f>
        <v>0</v>
      </c>
      <c r="BH300" s="199">
        <f>IF(N300="sníž. přenesená",J300,0)</f>
        <v>0</v>
      </c>
      <c r="BI300" s="199">
        <f>IF(N300="nulová",J300,0)</f>
        <v>0</v>
      </c>
      <c r="BJ300" s="15" t="s">
        <v>144</v>
      </c>
      <c r="BK300" s="199">
        <f>ROUND(I300*H300,2)</f>
        <v>0</v>
      </c>
      <c r="BL300" s="15" t="s">
        <v>211</v>
      </c>
      <c r="BM300" s="198" t="s">
        <v>1287</v>
      </c>
    </row>
    <row r="301" spans="1:65" s="2" customFormat="1" ht="146.25">
      <c r="A301" s="32"/>
      <c r="B301" s="33"/>
      <c r="C301" s="34"/>
      <c r="D301" s="200" t="s">
        <v>154</v>
      </c>
      <c r="E301" s="34"/>
      <c r="F301" s="201" t="s">
        <v>690</v>
      </c>
      <c r="G301" s="34"/>
      <c r="H301" s="34"/>
      <c r="I301" s="106"/>
      <c r="J301" s="34"/>
      <c r="K301" s="34"/>
      <c r="L301" s="37"/>
      <c r="M301" s="202"/>
      <c r="N301" s="203"/>
      <c r="O301" s="62"/>
      <c r="P301" s="62"/>
      <c r="Q301" s="62"/>
      <c r="R301" s="62"/>
      <c r="S301" s="62"/>
      <c r="T301" s="63"/>
      <c r="U301" s="32"/>
      <c r="V301" s="32"/>
      <c r="W301" s="32"/>
      <c r="X301" s="32"/>
      <c r="Y301" s="32"/>
      <c r="Z301" s="32"/>
      <c r="AA301" s="32"/>
      <c r="AB301" s="32"/>
      <c r="AC301" s="32"/>
      <c r="AD301" s="32"/>
      <c r="AE301" s="32"/>
      <c r="AT301" s="15" t="s">
        <v>154</v>
      </c>
      <c r="AU301" s="15" t="s">
        <v>144</v>
      </c>
    </row>
    <row r="302" spans="1:65" s="2" customFormat="1" ht="60" customHeight="1">
      <c r="A302" s="32"/>
      <c r="B302" s="33"/>
      <c r="C302" s="186" t="s">
        <v>697</v>
      </c>
      <c r="D302" s="186" t="s">
        <v>139</v>
      </c>
      <c r="E302" s="187" t="s">
        <v>692</v>
      </c>
      <c r="F302" s="188" t="s">
        <v>693</v>
      </c>
      <c r="G302" s="189" t="s">
        <v>240</v>
      </c>
      <c r="H302" s="190">
        <v>6.3E-2</v>
      </c>
      <c r="I302" s="191"/>
      <c r="J302" s="192">
        <f>ROUND(I302*H302,2)</f>
        <v>0</v>
      </c>
      <c r="K302" s="193"/>
      <c r="L302" s="37"/>
      <c r="M302" s="194" t="s">
        <v>19</v>
      </c>
      <c r="N302" s="195" t="s">
        <v>45</v>
      </c>
      <c r="O302" s="62"/>
      <c r="P302" s="196">
        <f>O302*H302</f>
        <v>0</v>
      </c>
      <c r="Q302" s="196">
        <v>0</v>
      </c>
      <c r="R302" s="196">
        <f>Q302*H302</f>
        <v>0</v>
      </c>
      <c r="S302" s="196">
        <v>0</v>
      </c>
      <c r="T302" s="197">
        <f>S302*H302</f>
        <v>0</v>
      </c>
      <c r="U302" s="32"/>
      <c r="V302" s="32"/>
      <c r="W302" s="32"/>
      <c r="X302" s="32"/>
      <c r="Y302" s="32"/>
      <c r="Z302" s="32"/>
      <c r="AA302" s="32"/>
      <c r="AB302" s="32"/>
      <c r="AC302" s="32"/>
      <c r="AD302" s="32"/>
      <c r="AE302" s="32"/>
      <c r="AR302" s="198" t="s">
        <v>211</v>
      </c>
      <c r="AT302" s="198" t="s">
        <v>139</v>
      </c>
      <c r="AU302" s="198" t="s">
        <v>144</v>
      </c>
      <c r="AY302" s="15" t="s">
        <v>136</v>
      </c>
      <c r="BE302" s="199">
        <f>IF(N302="základní",J302,0)</f>
        <v>0</v>
      </c>
      <c r="BF302" s="199">
        <f>IF(N302="snížená",J302,0)</f>
        <v>0</v>
      </c>
      <c r="BG302" s="199">
        <f>IF(N302="zákl. přenesená",J302,0)</f>
        <v>0</v>
      </c>
      <c r="BH302" s="199">
        <f>IF(N302="sníž. přenesená",J302,0)</f>
        <v>0</v>
      </c>
      <c r="BI302" s="199">
        <f>IF(N302="nulová",J302,0)</f>
        <v>0</v>
      </c>
      <c r="BJ302" s="15" t="s">
        <v>144</v>
      </c>
      <c r="BK302" s="199">
        <f>ROUND(I302*H302,2)</f>
        <v>0</v>
      </c>
      <c r="BL302" s="15" t="s">
        <v>211</v>
      </c>
      <c r="BM302" s="198" t="s">
        <v>1288</v>
      </c>
    </row>
    <row r="303" spans="1:65" s="2" customFormat="1" ht="146.25">
      <c r="A303" s="32"/>
      <c r="B303" s="33"/>
      <c r="C303" s="34"/>
      <c r="D303" s="200" t="s">
        <v>154</v>
      </c>
      <c r="E303" s="34"/>
      <c r="F303" s="201" t="s">
        <v>690</v>
      </c>
      <c r="G303" s="34"/>
      <c r="H303" s="34"/>
      <c r="I303" s="106"/>
      <c r="J303" s="34"/>
      <c r="K303" s="34"/>
      <c r="L303" s="37"/>
      <c r="M303" s="202"/>
      <c r="N303" s="203"/>
      <c r="O303" s="62"/>
      <c r="P303" s="62"/>
      <c r="Q303" s="62"/>
      <c r="R303" s="62"/>
      <c r="S303" s="62"/>
      <c r="T303" s="63"/>
      <c r="U303" s="32"/>
      <c r="V303" s="32"/>
      <c r="W303" s="32"/>
      <c r="X303" s="32"/>
      <c r="Y303" s="32"/>
      <c r="Z303" s="32"/>
      <c r="AA303" s="32"/>
      <c r="AB303" s="32"/>
      <c r="AC303" s="32"/>
      <c r="AD303" s="32"/>
      <c r="AE303" s="32"/>
      <c r="AT303" s="15" t="s">
        <v>154</v>
      </c>
      <c r="AU303" s="15" t="s">
        <v>144</v>
      </c>
    </row>
    <row r="304" spans="1:65" s="12" customFormat="1" ht="22.9" customHeight="1">
      <c r="B304" s="170"/>
      <c r="C304" s="171"/>
      <c r="D304" s="172" t="s">
        <v>72</v>
      </c>
      <c r="E304" s="184" t="s">
        <v>695</v>
      </c>
      <c r="F304" s="184" t="s">
        <v>696</v>
      </c>
      <c r="G304" s="171"/>
      <c r="H304" s="171"/>
      <c r="I304" s="174"/>
      <c r="J304" s="185">
        <f>BK304</f>
        <v>0</v>
      </c>
      <c r="K304" s="171"/>
      <c r="L304" s="176"/>
      <c r="M304" s="177"/>
      <c r="N304" s="178"/>
      <c r="O304" s="178"/>
      <c r="P304" s="179">
        <f>SUM(P305:P314)</f>
        <v>0</v>
      </c>
      <c r="Q304" s="178"/>
      <c r="R304" s="179">
        <f>SUM(R305:R314)</f>
        <v>1.7580000000000002E-2</v>
      </c>
      <c r="S304" s="178"/>
      <c r="T304" s="180">
        <f>SUM(T305:T314)</f>
        <v>4.8000000000000001E-2</v>
      </c>
      <c r="AR304" s="181" t="s">
        <v>144</v>
      </c>
      <c r="AT304" s="182" t="s">
        <v>72</v>
      </c>
      <c r="AU304" s="182" t="s">
        <v>81</v>
      </c>
      <c r="AY304" s="181" t="s">
        <v>136</v>
      </c>
      <c r="BK304" s="183">
        <f>SUM(BK305:BK314)</f>
        <v>0</v>
      </c>
    </row>
    <row r="305" spans="1:65" s="2" customFormat="1" ht="36" customHeight="1">
      <c r="A305" s="32"/>
      <c r="B305" s="33"/>
      <c r="C305" s="186" t="s">
        <v>702</v>
      </c>
      <c r="D305" s="186" t="s">
        <v>139</v>
      </c>
      <c r="E305" s="187" t="s">
        <v>698</v>
      </c>
      <c r="F305" s="188" t="s">
        <v>699</v>
      </c>
      <c r="G305" s="189" t="s">
        <v>162</v>
      </c>
      <c r="H305" s="190">
        <v>1</v>
      </c>
      <c r="I305" s="191"/>
      <c r="J305" s="192">
        <f>ROUND(I305*H305,2)</f>
        <v>0</v>
      </c>
      <c r="K305" s="193"/>
      <c r="L305" s="37"/>
      <c r="M305" s="194" t="s">
        <v>19</v>
      </c>
      <c r="N305" s="195" t="s">
        <v>45</v>
      </c>
      <c r="O305" s="62"/>
      <c r="P305" s="196">
        <f>O305*H305</f>
        <v>0</v>
      </c>
      <c r="Q305" s="196">
        <v>0</v>
      </c>
      <c r="R305" s="196">
        <f>Q305*H305</f>
        <v>0</v>
      </c>
      <c r="S305" s="196">
        <v>0</v>
      </c>
      <c r="T305" s="197">
        <f>S305*H305</f>
        <v>0</v>
      </c>
      <c r="U305" s="32"/>
      <c r="V305" s="32"/>
      <c r="W305" s="32"/>
      <c r="X305" s="32"/>
      <c r="Y305" s="32"/>
      <c r="Z305" s="32"/>
      <c r="AA305" s="32"/>
      <c r="AB305" s="32"/>
      <c r="AC305" s="32"/>
      <c r="AD305" s="32"/>
      <c r="AE305" s="32"/>
      <c r="AR305" s="198" t="s">
        <v>211</v>
      </c>
      <c r="AT305" s="198" t="s">
        <v>139</v>
      </c>
      <c r="AU305" s="198" t="s">
        <v>144</v>
      </c>
      <c r="AY305" s="15" t="s">
        <v>136</v>
      </c>
      <c r="BE305" s="199">
        <f>IF(N305="základní",J305,0)</f>
        <v>0</v>
      </c>
      <c r="BF305" s="199">
        <f>IF(N305="snížená",J305,0)</f>
        <v>0</v>
      </c>
      <c r="BG305" s="199">
        <f>IF(N305="zákl. přenesená",J305,0)</f>
        <v>0</v>
      </c>
      <c r="BH305" s="199">
        <f>IF(N305="sníž. přenesená",J305,0)</f>
        <v>0</v>
      </c>
      <c r="BI305" s="199">
        <f>IF(N305="nulová",J305,0)</f>
        <v>0</v>
      </c>
      <c r="BJ305" s="15" t="s">
        <v>144</v>
      </c>
      <c r="BK305" s="199">
        <f>ROUND(I305*H305,2)</f>
        <v>0</v>
      </c>
      <c r="BL305" s="15" t="s">
        <v>211</v>
      </c>
      <c r="BM305" s="198" t="s">
        <v>1289</v>
      </c>
    </row>
    <row r="306" spans="1:65" s="2" customFormat="1" ht="165.75">
      <c r="A306" s="32"/>
      <c r="B306" s="33"/>
      <c r="C306" s="34"/>
      <c r="D306" s="200" t="s">
        <v>154</v>
      </c>
      <c r="E306" s="34"/>
      <c r="F306" s="201" t="s">
        <v>701</v>
      </c>
      <c r="G306" s="34"/>
      <c r="H306" s="34"/>
      <c r="I306" s="106"/>
      <c r="J306" s="34"/>
      <c r="K306" s="34"/>
      <c r="L306" s="37"/>
      <c r="M306" s="202"/>
      <c r="N306" s="203"/>
      <c r="O306" s="62"/>
      <c r="P306" s="62"/>
      <c r="Q306" s="62"/>
      <c r="R306" s="62"/>
      <c r="S306" s="62"/>
      <c r="T306" s="63"/>
      <c r="U306" s="32"/>
      <c r="V306" s="32"/>
      <c r="W306" s="32"/>
      <c r="X306" s="32"/>
      <c r="Y306" s="32"/>
      <c r="Z306" s="32"/>
      <c r="AA306" s="32"/>
      <c r="AB306" s="32"/>
      <c r="AC306" s="32"/>
      <c r="AD306" s="32"/>
      <c r="AE306" s="32"/>
      <c r="AT306" s="15" t="s">
        <v>154</v>
      </c>
      <c r="AU306" s="15" t="s">
        <v>144</v>
      </c>
    </row>
    <row r="307" spans="1:65" s="2" customFormat="1" ht="16.5" customHeight="1">
      <c r="A307" s="32"/>
      <c r="B307" s="33"/>
      <c r="C307" s="204" t="s">
        <v>706</v>
      </c>
      <c r="D307" s="204" t="s">
        <v>179</v>
      </c>
      <c r="E307" s="205" t="s">
        <v>703</v>
      </c>
      <c r="F307" s="206" t="s">
        <v>704</v>
      </c>
      <c r="G307" s="207" t="s">
        <v>162</v>
      </c>
      <c r="H307" s="208">
        <v>1</v>
      </c>
      <c r="I307" s="209"/>
      <c r="J307" s="210">
        <f>ROUND(I307*H307,2)</f>
        <v>0</v>
      </c>
      <c r="K307" s="211"/>
      <c r="L307" s="212"/>
      <c r="M307" s="213" t="s">
        <v>19</v>
      </c>
      <c r="N307" s="214" t="s">
        <v>45</v>
      </c>
      <c r="O307" s="62"/>
      <c r="P307" s="196">
        <f>O307*H307</f>
        <v>0</v>
      </c>
      <c r="Q307" s="196">
        <v>1.7500000000000002E-2</v>
      </c>
      <c r="R307" s="196">
        <f>Q307*H307</f>
        <v>1.7500000000000002E-2</v>
      </c>
      <c r="S307" s="196">
        <v>0</v>
      </c>
      <c r="T307" s="197">
        <f>S307*H307</f>
        <v>0</v>
      </c>
      <c r="U307" s="32"/>
      <c r="V307" s="32"/>
      <c r="W307" s="32"/>
      <c r="X307" s="32"/>
      <c r="Y307" s="32"/>
      <c r="Z307" s="32"/>
      <c r="AA307" s="32"/>
      <c r="AB307" s="32"/>
      <c r="AC307" s="32"/>
      <c r="AD307" s="32"/>
      <c r="AE307" s="32"/>
      <c r="AR307" s="198" t="s">
        <v>293</v>
      </c>
      <c r="AT307" s="198" t="s">
        <v>179</v>
      </c>
      <c r="AU307" s="198" t="s">
        <v>144</v>
      </c>
      <c r="AY307" s="15" t="s">
        <v>136</v>
      </c>
      <c r="BE307" s="199">
        <f>IF(N307="základní",J307,0)</f>
        <v>0</v>
      </c>
      <c r="BF307" s="199">
        <f>IF(N307="snížená",J307,0)</f>
        <v>0</v>
      </c>
      <c r="BG307" s="199">
        <f>IF(N307="zákl. přenesená",J307,0)</f>
        <v>0</v>
      </c>
      <c r="BH307" s="199">
        <f>IF(N307="sníž. přenesená",J307,0)</f>
        <v>0</v>
      </c>
      <c r="BI307" s="199">
        <f>IF(N307="nulová",J307,0)</f>
        <v>0</v>
      </c>
      <c r="BJ307" s="15" t="s">
        <v>144</v>
      </c>
      <c r="BK307" s="199">
        <f>ROUND(I307*H307,2)</f>
        <v>0</v>
      </c>
      <c r="BL307" s="15" t="s">
        <v>211</v>
      </c>
      <c r="BM307" s="198" t="s">
        <v>1290</v>
      </c>
    </row>
    <row r="308" spans="1:65" s="2" customFormat="1" ht="16.5" customHeight="1">
      <c r="A308" s="32"/>
      <c r="B308" s="33"/>
      <c r="C308" s="204" t="s">
        <v>710</v>
      </c>
      <c r="D308" s="204" t="s">
        <v>179</v>
      </c>
      <c r="E308" s="205" t="s">
        <v>707</v>
      </c>
      <c r="F308" s="206" t="s">
        <v>708</v>
      </c>
      <c r="G308" s="207" t="s">
        <v>162</v>
      </c>
      <c r="H308" s="208">
        <v>1</v>
      </c>
      <c r="I308" s="209"/>
      <c r="J308" s="210">
        <f>ROUND(I308*H308,2)</f>
        <v>0</v>
      </c>
      <c r="K308" s="211"/>
      <c r="L308" s="212"/>
      <c r="M308" s="213" t="s">
        <v>19</v>
      </c>
      <c r="N308" s="214" t="s">
        <v>45</v>
      </c>
      <c r="O308" s="62"/>
      <c r="P308" s="196">
        <f>O308*H308</f>
        <v>0</v>
      </c>
      <c r="Q308" s="196">
        <v>8.0000000000000007E-5</v>
      </c>
      <c r="R308" s="196">
        <f>Q308*H308</f>
        <v>8.0000000000000007E-5</v>
      </c>
      <c r="S308" s="196">
        <v>0</v>
      </c>
      <c r="T308" s="197">
        <f>S308*H308</f>
        <v>0</v>
      </c>
      <c r="U308" s="32"/>
      <c r="V308" s="32"/>
      <c r="W308" s="32"/>
      <c r="X308" s="32"/>
      <c r="Y308" s="32"/>
      <c r="Z308" s="32"/>
      <c r="AA308" s="32"/>
      <c r="AB308" s="32"/>
      <c r="AC308" s="32"/>
      <c r="AD308" s="32"/>
      <c r="AE308" s="32"/>
      <c r="AR308" s="198" t="s">
        <v>293</v>
      </c>
      <c r="AT308" s="198" t="s">
        <v>179</v>
      </c>
      <c r="AU308" s="198" t="s">
        <v>144</v>
      </c>
      <c r="AY308" s="15" t="s">
        <v>136</v>
      </c>
      <c r="BE308" s="199">
        <f>IF(N308="základní",J308,0)</f>
        <v>0</v>
      </c>
      <c r="BF308" s="199">
        <f>IF(N308="snížená",J308,0)</f>
        <v>0</v>
      </c>
      <c r="BG308" s="199">
        <f>IF(N308="zákl. přenesená",J308,0)</f>
        <v>0</v>
      </c>
      <c r="BH308" s="199">
        <f>IF(N308="sníž. přenesená",J308,0)</f>
        <v>0</v>
      </c>
      <c r="BI308" s="199">
        <f>IF(N308="nulová",J308,0)</f>
        <v>0</v>
      </c>
      <c r="BJ308" s="15" t="s">
        <v>144</v>
      </c>
      <c r="BK308" s="199">
        <f>ROUND(I308*H308,2)</f>
        <v>0</v>
      </c>
      <c r="BL308" s="15" t="s">
        <v>211</v>
      </c>
      <c r="BM308" s="198" t="s">
        <v>1291</v>
      </c>
    </row>
    <row r="309" spans="1:65" s="2" customFormat="1" ht="48" customHeight="1">
      <c r="A309" s="32"/>
      <c r="B309" s="33"/>
      <c r="C309" s="186" t="s">
        <v>715</v>
      </c>
      <c r="D309" s="186" t="s">
        <v>139</v>
      </c>
      <c r="E309" s="187" t="s">
        <v>711</v>
      </c>
      <c r="F309" s="188" t="s">
        <v>712</v>
      </c>
      <c r="G309" s="189" t="s">
        <v>162</v>
      </c>
      <c r="H309" s="190">
        <v>2</v>
      </c>
      <c r="I309" s="191"/>
      <c r="J309" s="192">
        <f>ROUND(I309*H309,2)</f>
        <v>0</v>
      </c>
      <c r="K309" s="193"/>
      <c r="L309" s="37"/>
      <c r="M309" s="194" t="s">
        <v>19</v>
      </c>
      <c r="N309" s="195" t="s">
        <v>45</v>
      </c>
      <c r="O309" s="62"/>
      <c r="P309" s="196">
        <f>O309*H309</f>
        <v>0</v>
      </c>
      <c r="Q309" s="196">
        <v>0</v>
      </c>
      <c r="R309" s="196">
        <f>Q309*H309</f>
        <v>0</v>
      </c>
      <c r="S309" s="196">
        <v>2.4E-2</v>
      </c>
      <c r="T309" s="197">
        <f>S309*H309</f>
        <v>4.8000000000000001E-2</v>
      </c>
      <c r="U309" s="32"/>
      <c r="V309" s="32"/>
      <c r="W309" s="32"/>
      <c r="X309" s="32"/>
      <c r="Y309" s="32"/>
      <c r="Z309" s="32"/>
      <c r="AA309" s="32"/>
      <c r="AB309" s="32"/>
      <c r="AC309" s="32"/>
      <c r="AD309" s="32"/>
      <c r="AE309" s="32"/>
      <c r="AR309" s="198" t="s">
        <v>211</v>
      </c>
      <c r="AT309" s="198" t="s">
        <v>139</v>
      </c>
      <c r="AU309" s="198" t="s">
        <v>144</v>
      </c>
      <c r="AY309" s="15" t="s">
        <v>136</v>
      </c>
      <c r="BE309" s="199">
        <f>IF(N309="základní",J309,0)</f>
        <v>0</v>
      </c>
      <c r="BF309" s="199">
        <f>IF(N309="snížená",J309,0)</f>
        <v>0</v>
      </c>
      <c r="BG309" s="199">
        <f>IF(N309="zákl. přenesená",J309,0)</f>
        <v>0</v>
      </c>
      <c r="BH309" s="199">
        <f>IF(N309="sníž. přenesená",J309,0)</f>
        <v>0</v>
      </c>
      <c r="BI309" s="199">
        <f>IF(N309="nulová",J309,0)</f>
        <v>0</v>
      </c>
      <c r="BJ309" s="15" t="s">
        <v>144</v>
      </c>
      <c r="BK309" s="199">
        <f>ROUND(I309*H309,2)</f>
        <v>0</v>
      </c>
      <c r="BL309" s="15" t="s">
        <v>211</v>
      </c>
      <c r="BM309" s="198" t="s">
        <v>1292</v>
      </c>
    </row>
    <row r="310" spans="1:65" s="2" customFormat="1" ht="39">
      <c r="A310" s="32"/>
      <c r="B310" s="33"/>
      <c r="C310" s="34"/>
      <c r="D310" s="200" t="s">
        <v>154</v>
      </c>
      <c r="E310" s="34"/>
      <c r="F310" s="201" t="s">
        <v>714</v>
      </c>
      <c r="G310" s="34"/>
      <c r="H310" s="34"/>
      <c r="I310" s="106"/>
      <c r="J310" s="34"/>
      <c r="K310" s="34"/>
      <c r="L310" s="37"/>
      <c r="M310" s="202"/>
      <c r="N310" s="203"/>
      <c r="O310" s="62"/>
      <c r="P310" s="62"/>
      <c r="Q310" s="62"/>
      <c r="R310" s="62"/>
      <c r="S310" s="62"/>
      <c r="T310" s="63"/>
      <c r="U310" s="32"/>
      <c r="V310" s="32"/>
      <c r="W310" s="32"/>
      <c r="X310" s="32"/>
      <c r="Y310" s="32"/>
      <c r="Z310" s="32"/>
      <c r="AA310" s="32"/>
      <c r="AB310" s="32"/>
      <c r="AC310" s="32"/>
      <c r="AD310" s="32"/>
      <c r="AE310" s="32"/>
      <c r="AT310" s="15" t="s">
        <v>154</v>
      </c>
      <c r="AU310" s="15" t="s">
        <v>144</v>
      </c>
    </row>
    <row r="311" spans="1:65" s="2" customFormat="1" ht="48" customHeight="1">
      <c r="A311" s="32"/>
      <c r="B311" s="33"/>
      <c r="C311" s="186" t="s">
        <v>720</v>
      </c>
      <c r="D311" s="186" t="s">
        <v>139</v>
      </c>
      <c r="E311" s="187" t="s">
        <v>716</v>
      </c>
      <c r="F311" s="188" t="s">
        <v>717</v>
      </c>
      <c r="G311" s="189" t="s">
        <v>240</v>
      </c>
      <c r="H311" s="190">
        <v>1.7999999999999999E-2</v>
      </c>
      <c r="I311" s="191"/>
      <c r="J311" s="192">
        <f>ROUND(I311*H311,2)</f>
        <v>0</v>
      </c>
      <c r="K311" s="193"/>
      <c r="L311" s="37"/>
      <c r="M311" s="194" t="s">
        <v>19</v>
      </c>
      <c r="N311" s="195" t="s">
        <v>45</v>
      </c>
      <c r="O311" s="62"/>
      <c r="P311" s="196">
        <f>O311*H311</f>
        <v>0</v>
      </c>
      <c r="Q311" s="196">
        <v>0</v>
      </c>
      <c r="R311" s="196">
        <f>Q311*H311</f>
        <v>0</v>
      </c>
      <c r="S311" s="196">
        <v>0</v>
      </c>
      <c r="T311" s="197">
        <f>S311*H311</f>
        <v>0</v>
      </c>
      <c r="U311" s="32"/>
      <c r="V311" s="32"/>
      <c r="W311" s="32"/>
      <c r="X311" s="32"/>
      <c r="Y311" s="32"/>
      <c r="Z311" s="32"/>
      <c r="AA311" s="32"/>
      <c r="AB311" s="32"/>
      <c r="AC311" s="32"/>
      <c r="AD311" s="32"/>
      <c r="AE311" s="32"/>
      <c r="AR311" s="198" t="s">
        <v>211</v>
      </c>
      <c r="AT311" s="198" t="s">
        <v>139</v>
      </c>
      <c r="AU311" s="198" t="s">
        <v>144</v>
      </c>
      <c r="AY311" s="15" t="s">
        <v>136</v>
      </c>
      <c r="BE311" s="199">
        <f>IF(N311="základní",J311,0)</f>
        <v>0</v>
      </c>
      <c r="BF311" s="199">
        <f>IF(N311="snížená",J311,0)</f>
        <v>0</v>
      </c>
      <c r="BG311" s="199">
        <f>IF(N311="zákl. přenesená",J311,0)</f>
        <v>0</v>
      </c>
      <c r="BH311" s="199">
        <f>IF(N311="sníž. přenesená",J311,0)</f>
        <v>0</v>
      </c>
      <c r="BI311" s="199">
        <f>IF(N311="nulová",J311,0)</f>
        <v>0</v>
      </c>
      <c r="BJ311" s="15" t="s">
        <v>144</v>
      </c>
      <c r="BK311" s="199">
        <f>ROUND(I311*H311,2)</f>
        <v>0</v>
      </c>
      <c r="BL311" s="15" t="s">
        <v>211</v>
      </c>
      <c r="BM311" s="198" t="s">
        <v>1293</v>
      </c>
    </row>
    <row r="312" spans="1:65" s="2" customFormat="1" ht="126.75">
      <c r="A312" s="32"/>
      <c r="B312" s="33"/>
      <c r="C312" s="34"/>
      <c r="D312" s="200" t="s">
        <v>154</v>
      </c>
      <c r="E312" s="34"/>
      <c r="F312" s="201" t="s">
        <v>719</v>
      </c>
      <c r="G312" s="34"/>
      <c r="H312" s="34"/>
      <c r="I312" s="106"/>
      <c r="J312" s="34"/>
      <c r="K312" s="34"/>
      <c r="L312" s="37"/>
      <c r="M312" s="202"/>
      <c r="N312" s="203"/>
      <c r="O312" s="62"/>
      <c r="P312" s="62"/>
      <c r="Q312" s="62"/>
      <c r="R312" s="62"/>
      <c r="S312" s="62"/>
      <c r="T312" s="63"/>
      <c r="U312" s="32"/>
      <c r="V312" s="32"/>
      <c r="W312" s="32"/>
      <c r="X312" s="32"/>
      <c r="Y312" s="32"/>
      <c r="Z312" s="32"/>
      <c r="AA312" s="32"/>
      <c r="AB312" s="32"/>
      <c r="AC312" s="32"/>
      <c r="AD312" s="32"/>
      <c r="AE312" s="32"/>
      <c r="AT312" s="15" t="s">
        <v>154</v>
      </c>
      <c r="AU312" s="15" t="s">
        <v>144</v>
      </c>
    </row>
    <row r="313" spans="1:65" s="2" customFormat="1" ht="48" customHeight="1">
      <c r="A313" s="32"/>
      <c r="B313" s="33"/>
      <c r="C313" s="186" t="s">
        <v>726</v>
      </c>
      <c r="D313" s="186" t="s">
        <v>139</v>
      </c>
      <c r="E313" s="187" t="s">
        <v>721</v>
      </c>
      <c r="F313" s="188" t="s">
        <v>722</v>
      </c>
      <c r="G313" s="189" t="s">
        <v>240</v>
      </c>
      <c r="H313" s="190">
        <v>1.7999999999999999E-2</v>
      </c>
      <c r="I313" s="191"/>
      <c r="J313" s="192">
        <f>ROUND(I313*H313,2)</f>
        <v>0</v>
      </c>
      <c r="K313" s="193"/>
      <c r="L313" s="37"/>
      <c r="M313" s="194" t="s">
        <v>19</v>
      </c>
      <c r="N313" s="195" t="s">
        <v>45</v>
      </c>
      <c r="O313" s="62"/>
      <c r="P313" s="196">
        <f>O313*H313</f>
        <v>0</v>
      </c>
      <c r="Q313" s="196">
        <v>0</v>
      </c>
      <c r="R313" s="196">
        <f>Q313*H313</f>
        <v>0</v>
      </c>
      <c r="S313" s="196">
        <v>0</v>
      </c>
      <c r="T313" s="197">
        <f>S313*H313</f>
        <v>0</v>
      </c>
      <c r="U313" s="32"/>
      <c r="V313" s="32"/>
      <c r="W313" s="32"/>
      <c r="X313" s="32"/>
      <c r="Y313" s="32"/>
      <c r="Z313" s="32"/>
      <c r="AA313" s="32"/>
      <c r="AB313" s="32"/>
      <c r="AC313" s="32"/>
      <c r="AD313" s="32"/>
      <c r="AE313" s="32"/>
      <c r="AR313" s="198" t="s">
        <v>211</v>
      </c>
      <c r="AT313" s="198" t="s">
        <v>139</v>
      </c>
      <c r="AU313" s="198" t="s">
        <v>144</v>
      </c>
      <c r="AY313" s="15" t="s">
        <v>136</v>
      </c>
      <c r="BE313" s="199">
        <f>IF(N313="základní",J313,0)</f>
        <v>0</v>
      </c>
      <c r="BF313" s="199">
        <f>IF(N313="snížená",J313,0)</f>
        <v>0</v>
      </c>
      <c r="BG313" s="199">
        <f>IF(N313="zákl. přenesená",J313,0)</f>
        <v>0</v>
      </c>
      <c r="BH313" s="199">
        <f>IF(N313="sníž. přenesená",J313,0)</f>
        <v>0</v>
      </c>
      <c r="BI313" s="199">
        <f>IF(N313="nulová",J313,0)</f>
        <v>0</v>
      </c>
      <c r="BJ313" s="15" t="s">
        <v>144</v>
      </c>
      <c r="BK313" s="199">
        <f>ROUND(I313*H313,2)</f>
        <v>0</v>
      </c>
      <c r="BL313" s="15" t="s">
        <v>211</v>
      </c>
      <c r="BM313" s="198" t="s">
        <v>1294</v>
      </c>
    </row>
    <row r="314" spans="1:65" s="2" customFormat="1" ht="126.75">
      <c r="A314" s="32"/>
      <c r="B314" s="33"/>
      <c r="C314" s="34"/>
      <c r="D314" s="200" t="s">
        <v>154</v>
      </c>
      <c r="E314" s="34"/>
      <c r="F314" s="201" t="s">
        <v>719</v>
      </c>
      <c r="G314" s="34"/>
      <c r="H314" s="34"/>
      <c r="I314" s="106"/>
      <c r="J314" s="34"/>
      <c r="K314" s="34"/>
      <c r="L314" s="37"/>
      <c r="M314" s="202"/>
      <c r="N314" s="203"/>
      <c r="O314" s="62"/>
      <c r="P314" s="62"/>
      <c r="Q314" s="62"/>
      <c r="R314" s="62"/>
      <c r="S314" s="62"/>
      <c r="T314" s="63"/>
      <c r="U314" s="32"/>
      <c r="V314" s="32"/>
      <c r="W314" s="32"/>
      <c r="X314" s="32"/>
      <c r="Y314" s="32"/>
      <c r="Z314" s="32"/>
      <c r="AA314" s="32"/>
      <c r="AB314" s="32"/>
      <c r="AC314" s="32"/>
      <c r="AD314" s="32"/>
      <c r="AE314" s="32"/>
      <c r="AT314" s="15" t="s">
        <v>154</v>
      </c>
      <c r="AU314" s="15" t="s">
        <v>144</v>
      </c>
    </row>
    <row r="315" spans="1:65" s="12" customFormat="1" ht="22.9" customHeight="1">
      <c r="B315" s="170"/>
      <c r="C315" s="171"/>
      <c r="D315" s="172" t="s">
        <v>72</v>
      </c>
      <c r="E315" s="184" t="s">
        <v>724</v>
      </c>
      <c r="F315" s="184" t="s">
        <v>725</v>
      </c>
      <c r="G315" s="171"/>
      <c r="H315" s="171"/>
      <c r="I315" s="174"/>
      <c r="J315" s="185">
        <f>BK315</f>
        <v>0</v>
      </c>
      <c r="K315" s="171"/>
      <c r="L315" s="176"/>
      <c r="M315" s="177"/>
      <c r="N315" s="178"/>
      <c r="O315" s="178"/>
      <c r="P315" s="179">
        <f>SUM(P316:P329)</f>
        <v>0</v>
      </c>
      <c r="Q315" s="178"/>
      <c r="R315" s="179">
        <f>SUM(R316:R329)</f>
        <v>0.20546500000000001</v>
      </c>
      <c r="S315" s="178"/>
      <c r="T315" s="180">
        <f>SUM(T316:T329)</f>
        <v>0</v>
      </c>
      <c r="AR315" s="181" t="s">
        <v>144</v>
      </c>
      <c r="AT315" s="182" t="s">
        <v>72</v>
      </c>
      <c r="AU315" s="182" t="s">
        <v>81</v>
      </c>
      <c r="AY315" s="181" t="s">
        <v>136</v>
      </c>
      <c r="BK315" s="183">
        <f>SUM(BK316:BK329)</f>
        <v>0</v>
      </c>
    </row>
    <row r="316" spans="1:65" s="2" customFormat="1" ht="36" customHeight="1">
      <c r="A316" s="32"/>
      <c r="B316" s="33"/>
      <c r="C316" s="186" t="s">
        <v>730</v>
      </c>
      <c r="D316" s="186" t="s">
        <v>139</v>
      </c>
      <c r="E316" s="187" t="s">
        <v>727</v>
      </c>
      <c r="F316" s="188" t="s">
        <v>728</v>
      </c>
      <c r="G316" s="189" t="s">
        <v>142</v>
      </c>
      <c r="H316" s="190">
        <v>8</v>
      </c>
      <c r="I316" s="191"/>
      <c r="J316" s="192">
        <f>ROUND(I316*H316,2)</f>
        <v>0</v>
      </c>
      <c r="K316" s="193"/>
      <c r="L316" s="37"/>
      <c r="M316" s="194" t="s">
        <v>19</v>
      </c>
      <c r="N316" s="195" t="s">
        <v>45</v>
      </c>
      <c r="O316" s="62"/>
      <c r="P316" s="196">
        <f>O316*H316</f>
        <v>0</v>
      </c>
      <c r="Q316" s="196">
        <v>3.6700000000000001E-3</v>
      </c>
      <c r="R316" s="196">
        <f>Q316*H316</f>
        <v>2.9360000000000001E-2</v>
      </c>
      <c r="S316" s="196">
        <v>0</v>
      </c>
      <c r="T316" s="197">
        <f>S316*H316</f>
        <v>0</v>
      </c>
      <c r="U316" s="32"/>
      <c r="V316" s="32"/>
      <c r="W316" s="32"/>
      <c r="X316" s="32"/>
      <c r="Y316" s="32"/>
      <c r="Z316" s="32"/>
      <c r="AA316" s="32"/>
      <c r="AB316" s="32"/>
      <c r="AC316" s="32"/>
      <c r="AD316" s="32"/>
      <c r="AE316" s="32"/>
      <c r="AR316" s="198" t="s">
        <v>211</v>
      </c>
      <c r="AT316" s="198" t="s">
        <v>139</v>
      </c>
      <c r="AU316" s="198" t="s">
        <v>144</v>
      </c>
      <c r="AY316" s="15" t="s">
        <v>136</v>
      </c>
      <c r="BE316" s="199">
        <f>IF(N316="základní",J316,0)</f>
        <v>0</v>
      </c>
      <c r="BF316" s="199">
        <f>IF(N316="snížená",J316,0)</f>
        <v>0</v>
      </c>
      <c r="BG316" s="199">
        <f>IF(N316="zákl. přenesená",J316,0)</f>
        <v>0</v>
      </c>
      <c r="BH316" s="199">
        <f>IF(N316="sníž. přenesená",J316,0)</f>
        <v>0</v>
      </c>
      <c r="BI316" s="199">
        <f>IF(N316="nulová",J316,0)</f>
        <v>0</v>
      </c>
      <c r="BJ316" s="15" t="s">
        <v>144</v>
      </c>
      <c r="BK316" s="199">
        <f>ROUND(I316*H316,2)</f>
        <v>0</v>
      </c>
      <c r="BL316" s="15" t="s">
        <v>211</v>
      </c>
      <c r="BM316" s="198" t="s">
        <v>1295</v>
      </c>
    </row>
    <row r="317" spans="1:65" s="2" customFormat="1" ht="36" customHeight="1">
      <c r="A317" s="32"/>
      <c r="B317" s="33"/>
      <c r="C317" s="204" t="s">
        <v>734</v>
      </c>
      <c r="D317" s="204" t="s">
        <v>179</v>
      </c>
      <c r="E317" s="205" t="s">
        <v>731</v>
      </c>
      <c r="F317" s="206" t="s">
        <v>732</v>
      </c>
      <c r="G317" s="207" t="s">
        <v>142</v>
      </c>
      <c r="H317" s="208">
        <v>9</v>
      </c>
      <c r="I317" s="209"/>
      <c r="J317" s="210">
        <f>ROUND(I317*H317,2)</f>
        <v>0</v>
      </c>
      <c r="K317" s="211"/>
      <c r="L317" s="212"/>
      <c r="M317" s="213" t="s">
        <v>19</v>
      </c>
      <c r="N317" s="214" t="s">
        <v>45</v>
      </c>
      <c r="O317" s="62"/>
      <c r="P317" s="196">
        <f>O317*H317</f>
        <v>0</v>
      </c>
      <c r="Q317" s="196">
        <v>1.9199999999999998E-2</v>
      </c>
      <c r="R317" s="196">
        <f>Q317*H317</f>
        <v>0.17279999999999998</v>
      </c>
      <c r="S317" s="196">
        <v>0</v>
      </c>
      <c r="T317" s="197">
        <f>S317*H317</f>
        <v>0</v>
      </c>
      <c r="U317" s="32"/>
      <c r="V317" s="32"/>
      <c r="W317" s="32"/>
      <c r="X317" s="32"/>
      <c r="Y317" s="32"/>
      <c r="Z317" s="32"/>
      <c r="AA317" s="32"/>
      <c r="AB317" s="32"/>
      <c r="AC317" s="32"/>
      <c r="AD317" s="32"/>
      <c r="AE317" s="32"/>
      <c r="AR317" s="198" t="s">
        <v>293</v>
      </c>
      <c r="AT317" s="198" t="s">
        <v>179</v>
      </c>
      <c r="AU317" s="198" t="s">
        <v>144</v>
      </c>
      <c r="AY317" s="15" t="s">
        <v>136</v>
      </c>
      <c r="BE317" s="199">
        <f>IF(N317="základní",J317,0)</f>
        <v>0</v>
      </c>
      <c r="BF317" s="199">
        <f>IF(N317="snížená",J317,0)</f>
        <v>0</v>
      </c>
      <c r="BG317" s="199">
        <f>IF(N317="zákl. přenesená",J317,0)</f>
        <v>0</v>
      </c>
      <c r="BH317" s="199">
        <f>IF(N317="sníž. přenesená",J317,0)</f>
        <v>0</v>
      </c>
      <c r="BI317" s="199">
        <f>IF(N317="nulová",J317,0)</f>
        <v>0</v>
      </c>
      <c r="BJ317" s="15" t="s">
        <v>144</v>
      </c>
      <c r="BK317" s="199">
        <f>ROUND(I317*H317,2)</f>
        <v>0</v>
      </c>
      <c r="BL317" s="15" t="s">
        <v>211</v>
      </c>
      <c r="BM317" s="198" t="s">
        <v>1296</v>
      </c>
    </row>
    <row r="318" spans="1:65" s="2" customFormat="1" ht="16.5" customHeight="1">
      <c r="A318" s="32"/>
      <c r="B318" s="33"/>
      <c r="C318" s="186" t="s">
        <v>739</v>
      </c>
      <c r="D318" s="186" t="s">
        <v>139</v>
      </c>
      <c r="E318" s="187" t="s">
        <v>735</v>
      </c>
      <c r="F318" s="188" t="s">
        <v>736</v>
      </c>
      <c r="G318" s="189" t="s">
        <v>142</v>
      </c>
      <c r="H318" s="190">
        <v>8</v>
      </c>
      <c r="I318" s="191"/>
      <c r="J318" s="192">
        <f>ROUND(I318*H318,2)</f>
        <v>0</v>
      </c>
      <c r="K318" s="193"/>
      <c r="L318" s="37"/>
      <c r="M318" s="194" t="s">
        <v>19</v>
      </c>
      <c r="N318" s="195" t="s">
        <v>45</v>
      </c>
      <c r="O318" s="62"/>
      <c r="P318" s="196">
        <f>O318*H318</f>
        <v>0</v>
      </c>
      <c r="Q318" s="196">
        <v>2.9999999999999997E-4</v>
      </c>
      <c r="R318" s="196">
        <f>Q318*H318</f>
        <v>2.3999999999999998E-3</v>
      </c>
      <c r="S318" s="196">
        <v>0</v>
      </c>
      <c r="T318" s="197">
        <f>S318*H318</f>
        <v>0</v>
      </c>
      <c r="U318" s="32"/>
      <c r="V318" s="32"/>
      <c r="W318" s="32"/>
      <c r="X318" s="32"/>
      <c r="Y318" s="32"/>
      <c r="Z318" s="32"/>
      <c r="AA318" s="32"/>
      <c r="AB318" s="32"/>
      <c r="AC318" s="32"/>
      <c r="AD318" s="32"/>
      <c r="AE318" s="32"/>
      <c r="AR318" s="198" t="s">
        <v>211</v>
      </c>
      <c r="AT318" s="198" t="s">
        <v>139</v>
      </c>
      <c r="AU318" s="198" t="s">
        <v>144</v>
      </c>
      <c r="AY318" s="15" t="s">
        <v>136</v>
      </c>
      <c r="BE318" s="199">
        <f>IF(N318="základní",J318,0)</f>
        <v>0</v>
      </c>
      <c r="BF318" s="199">
        <f>IF(N318="snížená",J318,0)</f>
        <v>0</v>
      </c>
      <c r="BG318" s="199">
        <f>IF(N318="zákl. přenesená",J318,0)</f>
        <v>0</v>
      </c>
      <c r="BH318" s="199">
        <f>IF(N318="sníž. přenesená",J318,0)</f>
        <v>0</v>
      </c>
      <c r="BI318" s="199">
        <f>IF(N318="nulová",J318,0)</f>
        <v>0</v>
      </c>
      <c r="BJ318" s="15" t="s">
        <v>144</v>
      </c>
      <c r="BK318" s="199">
        <f>ROUND(I318*H318,2)</f>
        <v>0</v>
      </c>
      <c r="BL318" s="15" t="s">
        <v>211</v>
      </c>
      <c r="BM318" s="198" t="s">
        <v>1297</v>
      </c>
    </row>
    <row r="319" spans="1:65" s="2" customFormat="1" ht="58.5">
      <c r="A319" s="32"/>
      <c r="B319" s="33"/>
      <c r="C319" s="34"/>
      <c r="D319" s="200" t="s">
        <v>154</v>
      </c>
      <c r="E319" s="34"/>
      <c r="F319" s="201" t="s">
        <v>738</v>
      </c>
      <c r="G319" s="34"/>
      <c r="H319" s="34"/>
      <c r="I319" s="106"/>
      <c r="J319" s="34"/>
      <c r="K319" s="34"/>
      <c r="L319" s="37"/>
      <c r="M319" s="202"/>
      <c r="N319" s="203"/>
      <c r="O319" s="62"/>
      <c r="P319" s="62"/>
      <c r="Q319" s="62"/>
      <c r="R319" s="62"/>
      <c r="S319" s="62"/>
      <c r="T319" s="63"/>
      <c r="U319" s="32"/>
      <c r="V319" s="32"/>
      <c r="W319" s="32"/>
      <c r="X319" s="32"/>
      <c r="Y319" s="32"/>
      <c r="Z319" s="32"/>
      <c r="AA319" s="32"/>
      <c r="AB319" s="32"/>
      <c r="AC319" s="32"/>
      <c r="AD319" s="32"/>
      <c r="AE319" s="32"/>
      <c r="AT319" s="15" t="s">
        <v>154</v>
      </c>
      <c r="AU319" s="15" t="s">
        <v>144</v>
      </c>
    </row>
    <row r="320" spans="1:65" s="2" customFormat="1" ht="24" customHeight="1">
      <c r="A320" s="32"/>
      <c r="B320" s="33"/>
      <c r="C320" s="186" t="s">
        <v>743</v>
      </c>
      <c r="D320" s="186" t="s">
        <v>139</v>
      </c>
      <c r="E320" s="187" t="s">
        <v>740</v>
      </c>
      <c r="F320" s="188" t="s">
        <v>741</v>
      </c>
      <c r="G320" s="189" t="s">
        <v>214</v>
      </c>
      <c r="H320" s="190">
        <v>2</v>
      </c>
      <c r="I320" s="191"/>
      <c r="J320" s="192">
        <f>ROUND(I320*H320,2)</f>
        <v>0</v>
      </c>
      <c r="K320" s="193"/>
      <c r="L320" s="37"/>
      <c r="M320" s="194" t="s">
        <v>19</v>
      </c>
      <c r="N320" s="195" t="s">
        <v>45</v>
      </c>
      <c r="O320" s="62"/>
      <c r="P320" s="196">
        <f>O320*H320</f>
        <v>0</v>
      </c>
      <c r="Q320" s="196">
        <v>2.0000000000000001E-4</v>
      </c>
      <c r="R320" s="196">
        <f>Q320*H320</f>
        <v>4.0000000000000002E-4</v>
      </c>
      <c r="S320" s="196">
        <v>0</v>
      </c>
      <c r="T320" s="197">
        <f>S320*H320</f>
        <v>0</v>
      </c>
      <c r="U320" s="32"/>
      <c r="V320" s="32"/>
      <c r="W320" s="32"/>
      <c r="X320" s="32"/>
      <c r="Y320" s="32"/>
      <c r="Z320" s="32"/>
      <c r="AA320" s="32"/>
      <c r="AB320" s="32"/>
      <c r="AC320" s="32"/>
      <c r="AD320" s="32"/>
      <c r="AE320" s="32"/>
      <c r="AR320" s="198" t="s">
        <v>211</v>
      </c>
      <c r="AT320" s="198" t="s">
        <v>139</v>
      </c>
      <c r="AU320" s="198" t="s">
        <v>144</v>
      </c>
      <c r="AY320" s="15" t="s">
        <v>136</v>
      </c>
      <c r="BE320" s="199">
        <f>IF(N320="základní",J320,0)</f>
        <v>0</v>
      </c>
      <c r="BF320" s="199">
        <f>IF(N320="snížená",J320,0)</f>
        <v>0</v>
      </c>
      <c r="BG320" s="199">
        <f>IF(N320="zákl. přenesená",J320,0)</f>
        <v>0</v>
      </c>
      <c r="BH320" s="199">
        <f>IF(N320="sníž. přenesená",J320,0)</f>
        <v>0</v>
      </c>
      <c r="BI320" s="199">
        <f>IF(N320="nulová",J320,0)</f>
        <v>0</v>
      </c>
      <c r="BJ320" s="15" t="s">
        <v>144</v>
      </c>
      <c r="BK320" s="199">
        <f>ROUND(I320*H320,2)</f>
        <v>0</v>
      </c>
      <c r="BL320" s="15" t="s">
        <v>211</v>
      </c>
      <c r="BM320" s="198" t="s">
        <v>1298</v>
      </c>
    </row>
    <row r="321" spans="1:65" s="2" customFormat="1" ht="58.5">
      <c r="A321" s="32"/>
      <c r="B321" s="33"/>
      <c r="C321" s="34"/>
      <c r="D321" s="200" t="s">
        <v>154</v>
      </c>
      <c r="E321" s="34"/>
      <c r="F321" s="201" t="s">
        <v>738</v>
      </c>
      <c r="G321" s="34"/>
      <c r="H321" s="34"/>
      <c r="I321" s="106"/>
      <c r="J321" s="34"/>
      <c r="K321" s="34"/>
      <c r="L321" s="37"/>
      <c r="M321" s="202"/>
      <c r="N321" s="203"/>
      <c r="O321" s="62"/>
      <c r="P321" s="62"/>
      <c r="Q321" s="62"/>
      <c r="R321" s="62"/>
      <c r="S321" s="62"/>
      <c r="T321" s="63"/>
      <c r="U321" s="32"/>
      <c r="V321" s="32"/>
      <c r="W321" s="32"/>
      <c r="X321" s="32"/>
      <c r="Y321" s="32"/>
      <c r="Z321" s="32"/>
      <c r="AA321" s="32"/>
      <c r="AB321" s="32"/>
      <c r="AC321" s="32"/>
      <c r="AD321" s="32"/>
      <c r="AE321" s="32"/>
      <c r="AT321" s="15" t="s">
        <v>154</v>
      </c>
      <c r="AU321" s="15" t="s">
        <v>144</v>
      </c>
    </row>
    <row r="322" spans="1:65" s="2" customFormat="1" ht="16.5" customHeight="1">
      <c r="A322" s="32"/>
      <c r="B322" s="33"/>
      <c r="C322" s="204" t="s">
        <v>747</v>
      </c>
      <c r="D322" s="204" t="s">
        <v>179</v>
      </c>
      <c r="E322" s="205" t="s">
        <v>744</v>
      </c>
      <c r="F322" s="206" t="s">
        <v>745</v>
      </c>
      <c r="G322" s="207" t="s">
        <v>214</v>
      </c>
      <c r="H322" s="208">
        <v>2.2000000000000002</v>
      </c>
      <c r="I322" s="209"/>
      <c r="J322" s="210">
        <f>ROUND(I322*H322,2)</f>
        <v>0</v>
      </c>
      <c r="K322" s="211"/>
      <c r="L322" s="212"/>
      <c r="M322" s="213" t="s">
        <v>19</v>
      </c>
      <c r="N322" s="214" t="s">
        <v>45</v>
      </c>
      <c r="O322" s="62"/>
      <c r="P322" s="196">
        <f>O322*H322</f>
        <v>0</v>
      </c>
      <c r="Q322" s="196">
        <v>6.0000000000000002E-5</v>
      </c>
      <c r="R322" s="196">
        <f>Q322*H322</f>
        <v>1.3200000000000001E-4</v>
      </c>
      <c r="S322" s="196">
        <v>0</v>
      </c>
      <c r="T322" s="197">
        <f>S322*H322</f>
        <v>0</v>
      </c>
      <c r="U322" s="32"/>
      <c r="V322" s="32"/>
      <c r="W322" s="32"/>
      <c r="X322" s="32"/>
      <c r="Y322" s="32"/>
      <c r="Z322" s="32"/>
      <c r="AA322" s="32"/>
      <c r="AB322" s="32"/>
      <c r="AC322" s="32"/>
      <c r="AD322" s="32"/>
      <c r="AE322" s="32"/>
      <c r="AR322" s="198" t="s">
        <v>293</v>
      </c>
      <c r="AT322" s="198" t="s">
        <v>179</v>
      </c>
      <c r="AU322" s="198" t="s">
        <v>144</v>
      </c>
      <c r="AY322" s="15" t="s">
        <v>136</v>
      </c>
      <c r="BE322" s="199">
        <f>IF(N322="základní",J322,0)</f>
        <v>0</v>
      </c>
      <c r="BF322" s="199">
        <f>IF(N322="snížená",J322,0)</f>
        <v>0</v>
      </c>
      <c r="BG322" s="199">
        <f>IF(N322="zákl. přenesená",J322,0)</f>
        <v>0</v>
      </c>
      <c r="BH322" s="199">
        <f>IF(N322="sníž. přenesená",J322,0)</f>
        <v>0</v>
      </c>
      <c r="BI322" s="199">
        <f>IF(N322="nulová",J322,0)</f>
        <v>0</v>
      </c>
      <c r="BJ322" s="15" t="s">
        <v>144</v>
      </c>
      <c r="BK322" s="199">
        <f>ROUND(I322*H322,2)</f>
        <v>0</v>
      </c>
      <c r="BL322" s="15" t="s">
        <v>211</v>
      </c>
      <c r="BM322" s="198" t="s">
        <v>1299</v>
      </c>
    </row>
    <row r="323" spans="1:65" s="2" customFormat="1" ht="24" customHeight="1">
      <c r="A323" s="32"/>
      <c r="B323" s="33"/>
      <c r="C323" s="186" t="s">
        <v>751</v>
      </c>
      <c r="D323" s="186" t="s">
        <v>139</v>
      </c>
      <c r="E323" s="187" t="s">
        <v>748</v>
      </c>
      <c r="F323" s="188" t="s">
        <v>749</v>
      </c>
      <c r="G323" s="189" t="s">
        <v>214</v>
      </c>
      <c r="H323" s="190">
        <v>1</v>
      </c>
      <c r="I323" s="191"/>
      <c r="J323" s="192">
        <f>ROUND(I323*H323,2)</f>
        <v>0</v>
      </c>
      <c r="K323" s="193"/>
      <c r="L323" s="37"/>
      <c r="M323" s="194" t="s">
        <v>19</v>
      </c>
      <c r="N323" s="195" t="s">
        <v>45</v>
      </c>
      <c r="O323" s="62"/>
      <c r="P323" s="196">
        <f>O323*H323</f>
        <v>0</v>
      </c>
      <c r="Q323" s="196">
        <v>3.4000000000000002E-4</v>
      </c>
      <c r="R323" s="196">
        <f>Q323*H323</f>
        <v>3.4000000000000002E-4</v>
      </c>
      <c r="S323" s="196">
        <v>0</v>
      </c>
      <c r="T323" s="197">
        <f>S323*H323</f>
        <v>0</v>
      </c>
      <c r="U323" s="32"/>
      <c r="V323" s="32"/>
      <c r="W323" s="32"/>
      <c r="X323" s="32"/>
      <c r="Y323" s="32"/>
      <c r="Z323" s="32"/>
      <c r="AA323" s="32"/>
      <c r="AB323" s="32"/>
      <c r="AC323" s="32"/>
      <c r="AD323" s="32"/>
      <c r="AE323" s="32"/>
      <c r="AR323" s="198" t="s">
        <v>211</v>
      </c>
      <c r="AT323" s="198" t="s">
        <v>139</v>
      </c>
      <c r="AU323" s="198" t="s">
        <v>144</v>
      </c>
      <c r="AY323" s="15" t="s">
        <v>136</v>
      </c>
      <c r="BE323" s="199">
        <f>IF(N323="základní",J323,0)</f>
        <v>0</v>
      </c>
      <c r="BF323" s="199">
        <f>IF(N323="snížená",J323,0)</f>
        <v>0</v>
      </c>
      <c r="BG323" s="199">
        <f>IF(N323="zákl. přenesená",J323,0)</f>
        <v>0</v>
      </c>
      <c r="BH323" s="199">
        <f>IF(N323="sníž. přenesená",J323,0)</f>
        <v>0</v>
      </c>
      <c r="BI323" s="199">
        <f>IF(N323="nulová",J323,0)</f>
        <v>0</v>
      </c>
      <c r="BJ323" s="15" t="s">
        <v>144</v>
      </c>
      <c r="BK323" s="199">
        <f>ROUND(I323*H323,2)</f>
        <v>0</v>
      </c>
      <c r="BL323" s="15" t="s">
        <v>211</v>
      </c>
      <c r="BM323" s="198" t="s">
        <v>1300</v>
      </c>
    </row>
    <row r="324" spans="1:65" s="2" customFormat="1" ht="58.5">
      <c r="A324" s="32"/>
      <c r="B324" s="33"/>
      <c r="C324" s="34"/>
      <c r="D324" s="200" t="s">
        <v>154</v>
      </c>
      <c r="E324" s="34"/>
      <c r="F324" s="201" t="s">
        <v>738</v>
      </c>
      <c r="G324" s="34"/>
      <c r="H324" s="34"/>
      <c r="I324" s="106"/>
      <c r="J324" s="34"/>
      <c r="K324" s="34"/>
      <c r="L324" s="37"/>
      <c r="M324" s="202"/>
      <c r="N324" s="203"/>
      <c r="O324" s="62"/>
      <c r="P324" s="62"/>
      <c r="Q324" s="62"/>
      <c r="R324" s="62"/>
      <c r="S324" s="62"/>
      <c r="T324" s="63"/>
      <c r="U324" s="32"/>
      <c r="V324" s="32"/>
      <c r="W324" s="32"/>
      <c r="X324" s="32"/>
      <c r="Y324" s="32"/>
      <c r="Z324" s="32"/>
      <c r="AA324" s="32"/>
      <c r="AB324" s="32"/>
      <c r="AC324" s="32"/>
      <c r="AD324" s="32"/>
      <c r="AE324" s="32"/>
      <c r="AT324" s="15" t="s">
        <v>154</v>
      </c>
      <c r="AU324" s="15" t="s">
        <v>144</v>
      </c>
    </row>
    <row r="325" spans="1:65" s="2" customFormat="1" ht="24" customHeight="1">
      <c r="A325" s="32"/>
      <c r="B325" s="33"/>
      <c r="C325" s="204" t="s">
        <v>755</v>
      </c>
      <c r="D325" s="204" t="s">
        <v>179</v>
      </c>
      <c r="E325" s="205" t="s">
        <v>752</v>
      </c>
      <c r="F325" s="206" t="s">
        <v>753</v>
      </c>
      <c r="G325" s="207" t="s">
        <v>214</v>
      </c>
      <c r="H325" s="208">
        <v>1.1000000000000001</v>
      </c>
      <c r="I325" s="209"/>
      <c r="J325" s="210">
        <f>ROUND(I325*H325,2)</f>
        <v>0</v>
      </c>
      <c r="K325" s="211"/>
      <c r="L325" s="212"/>
      <c r="M325" s="213" t="s">
        <v>19</v>
      </c>
      <c r="N325" s="214" t="s">
        <v>45</v>
      </c>
      <c r="O325" s="62"/>
      <c r="P325" s="196">
        <f>O325*H325</f>
        <v>0</v>
      </c>
      <c r="Q325" s="196">
        <v>3.0000000000000001E-5</v>
      </c>
      <c r="R325" s="196">
        <f>Q325*H325</f>
        <v>3.3000000000000003E-5</v>
      </c>
      <c r="S325" s="196">
        <v>0</v>
      </c>
      <c r="T325" s="197">
        <f>S325*H325</f>
        <v>0</v>
      </c>
      <c r="U325" s="32"/>
      <c r="V325" s="32"/>
      <c r="W325" s="32"/>
      <c r="X325" s="32"/>
      <c r="Y325" s="32"/>
      <c r="Z325" s="32"/>
      <c r="AA325" s="32"/>
      <c r="AB325" s="32"/>
      <c r="AC325" s="32"/>
      <c r="AD325" s="32"/>
      <c r="AE325" s="32"/>
      <c r="AR325" s="198" t="s">
        <v>293</v>
      </c>
      <c r="AT325" s="198" t="s">
        <v>179</v>
      </c>
      <c r="AU325" s="198" t="s">
        <v>144</v>
      </c>
      <c r="AY325" s="15" t="s">
        <v>136</v>
      </c>
      <c r="BE325" s="199">
        <f>IF(N325="základní",J325,0)</f>
        <v>0</v>
      </c>
      <c r="BF325" s="199">
        <f>IF(N325="snížená",J325,0)</f>
        <v>0</v>
      </c>
      <c r="BG325" s="199">
        <f>IF(N325="zákl. přenesená",J325,0)</f>
        <v>0</v>
      </c>
      <c r="BH325" s="199">
        <f>IF(N325="sníž. přenesená",J325,0)</f>
        <v>0</v>
      </c>
      <c r="BI325" s="199">
        <f>IF(N325="nulová",J325,0)</f>
        <v>0</v>
      </c>
      <c r="BJ325" s="15" t="s">
        <v>144</v>
      </c>
      <c r="BK325" s="199">
        <f>ROUND(I325*H325,2)</f>
        <v>0</v>
      </c>
      <c r="BL325" s="15" t="s">
        <v>211</v>
      </c>
      <c r="BM325" s="198" t="s">
        <v>1301</v>
      </c>
    </row>
    <row r="326" spans="1:65" s="2" customFormat="1" ht="48" customHeight="1">
      <c r="A326" s="32"/>
      <c r="B326" s="33"/>
      <c r="C326" s="186" t="s">
        <v>759</v>
      </c>
      <c r="D326" s="186" t="s">
        <v>139</v>
      </c>
      <c r="E326" s="187" t="s">
        <v>756</v>
      </c>
      <c r="F326" s="188" t="s">
        <v>757</v>
      </c>
      <c r="G326" s="189" t="s">
        <v>240</v>
      </c>
      <c r="H326" s="190">
        <v>0.20499999999999999</v>
      </c>
      <c r="I326" s="191"/>
      <c r="J326" s="192">
        <f>ROUND(I326*H326,2)</f>
        <v>0</v>
      </c>
      <c r="K326" s="193"/>
      <c r="L326" s="37"/>
      <c r="M326" s="194" t="s">
        <v>19</v>
      </c>
      <c r="N326" s="195" t="s">
        <v>45</v>
      </c>
      <c r="O326" s="62"/>
      <c r="P326" s="196">
        <f>O326*H326</f>
        <v>0</v>
      </c>
      <c r="Q326" s="196">
        <v>0</v>
      </c>
      <c r="R326" s="196">
        <f>Q326*H326</f>
        <v>0</v>
      </c>
      <c r="S326" s="196">
        <v>0</v>
      </c>
      <c r="T326" s="197">
        <f>S326*H326</f>
        <v>0</v>
      </c>
      <c r="U326" s="32"/>
      <c r="V326" s="32"/>
      <c r="W326" s="32"/>
      <c r="X326" s="32"/>
      <c r="Y326" s="32"/>
      <c r="Z326" s="32"/>
      <c r="AA326" s="32"/>
      <c r="AB326" s="32"/>
      <c r="AC326" s="32"/>
      <c r="AD326" s="32"/>
      <c r="AE326" s="32"/>
      <c r="AR326" s="198" t="s">
        <v>211</v>
      </c>
      <c r="AT326" s="198" t="s">
        <v>139</v>
      </c>
      <c r="AU326" s="198" t="s">
        <v>144</v>
      </c>
      <c r="AY326" s="15" t="s">
        <v>136</v>
      </c>
      <c r="BE326" s="199">
        <f>IF(N326="základní",J326,0)</f>
        <v>0</v>
      </c>
      <c r="BF326" s="199">
        <f>IF(N326="snížená",J326,0)</f>
        <v>0</v>
      </c>
      <c r="BG326" s="199">
        <f>IF(N326="zákl. přenesená",J326,0)</f>
        <v>0</v>
      </c>
      <c r="BH326" s="199">
        <f>IF(N326="sníž. přenesená",J326,0)</f>
        <v>0</v>
      </c>
      <c r="BI326" s="199">
        <f>IF(N326="nulová",J326,0)</f>
        <v>0</v>
      </c>
      <c r="BJ326" s="15" t="s">
        <v>144</v>
      </c>
      <c r="BK326" s="199">
        <f>ROUND(I326*H326,2)</f>
        <v>0</v>
      </c>
      <c r="BL326" s="15" t="s">
        <v>211</v>
      </c>
      <c r="BM326" s="198" t="s">
        <v>1302</v>
      </c>
    </row>
    <row r="327" spans="1:65" s="2" customFormat="1" ht="126.75">
      <c r="A327" s="32"/>
      <c r="B327" s="33"/>
      <c r="C327" s="34"/>
      <c r="D327" s="200" t="s">
        <v>154</v>
      </c>
      <c r="E327" s="34"/>
      <c r="F327" s="201" t="s">
        <v>286</v>
      </c>
      <c r="G327" s="34"/>
      <c r="H327" s="34"/>
      <c r="I327" s="106"/>
      <c r="J327" s="34"/>
      <c r="K327" s="34"/>
      <c r="L327" s="37"/>
      <c r="M327" s="202"/>
      <c r="N327" s="203"/>
      <c r="O327" s="62"/>
      <c r="P327" s="62"/>
      <c r="Q327" s="62"/>
      <c r="R327" s="62"/>
      <c r="S327" s="62"/>
      <c r="T327" s="63"/>
      <c r="U327" s="32"/>
      <c r="V327" s="32"/>
      <c r="W327" s="32"/>
      <c r="X327" s="32"/>
      <c r="Y327" s="32"/>
      <c r="Z327" s="32"/>
      <c r="AA327" s="32"/>
      <c r="AB327" s="32"/>
      <c r="AC327" s="32"/>
      <c r="AD327" s="32"/>
      <c r="AE327" s="32"/>
      <c r="AT327" s="15" t="s">
        <v>154</v>
      </c>
      <c r="AU327" s="15" t="s">
        <v>144</v>
      </c>
    </row>
    <row r="328" spans="1:65" s="2" customFormat="1" ht="48" customHeight="1">
      <c r="A328" s="32"/>
      <c r="B328" s="33"/>
      <c r="C328" s="186" t="s">
        <v>765</v>
      </c>
      <c r="D328" s="186" t="s">
        <v>139</v>
      </c>
      <c r="E328" s="187" t="s">
        <v>760</v>
      </c>
      <c r="F328" s="188" t="s">
        <v>761</v>
      </c>
      <c r="G328" s="189" t="s">
        <v>240</v>
      </c>
      <c r="H328" s="190">
        <v>0.20499999999999999</v>
      </c>
      <c r="I328" s="191"/>
      <c r="J328" s="192">
        <f>ROUND(I328*H328,2)</f>
        <v>0</v>
      </c>
      <c r="K328" s="193"/>
      <c r="L328" s="37"/>
      <c r="M328" s="194" t="s">
        <v>19</v>
      </c>
      <c r="N328" s="195" t="s">
        <v>45</v>
      </c>
      <c r="O328" s="62"/>
      <c r="P328" s="196">
        <f>O328*H328</f>
        <v>0</v>
      </c>
      <c r="Q328" s="196">
        <v>0</v>
      </c>
      <c r="R328" s="196">
        <f>Q328*H328</f>
        <v>0</v>
      </c>
      <c r="S328" s="196">
        <v>0</v>
      </c>
      <c r="T328" s="197">
        <f>S328*H328</f>
        <v>0</v>
      </c>
      <c r="U328" s="32"/>
      <c r="V328" s="32"/>
      <c r="W328" s="32"/>
      <c r="X328" s="32"/>
      <c r="Y328" s="32"/>
      <c r="Z328" s="32"/>
      <c r="AA328" s="32"/>
      <c r="AB328" s="32"/>
      <c r="AC328" s="32"/>
      <c r="AD328" s="32"/>
      <c r="AE328" s="32"/>
      <c r="AR328" s="198" t="s">
        <v>211</v>
      </c>
      <c r="AT328" s="198" t="s">
        <v>139</v>
      </c>
      <c r="AU328" s="198" t="s">
        <v>144</v>
      </c>
      <c r="AY328" s="15" t="s">
        <v>136</v>
      </c>
      <c r="BE328" s="199">
        <f>IF(N328="základní",J328,0)</f>
        <v>0</v>
      </c>
      <c r="BF328" s="199">
        <f>IF(N328="snížená",J328,0)</f>
        <v>0</v>
      </c>
      <c r="BG328" s="199">
        <f>IF(N328="zákl. přenesená",J328,0)</f>
        <v>0</v>
      </c>
      <c r="BH328" s="199">
        <f>IF(N328="sníž. přenesená",J328,0)</f>
        <v>0</v>
      </c>
      <c r="BI328" s="199">
        <f>IF(N328="nulová",J328,0)</f>
        <v>0</v>
      </c>
      <c r="BJ328" s="15" t="s">
        <v>144</v>
      </c>
      <c r="BK328" s="199">
        <f>ROUND(I328*H328,2)</f>
        <v>0</v>
      </c>
      <c r="BL328" s="15" t="s">
        <v>211</v>
      </c>
      <c r="BM328" s="198" t="s">
        <v>1303</v>
      </c>
    </row>
    <row r="329" spans="1:65" s="2" customFormat="1" ht="126.75">
      <c r="A329" s="32"/>
      <c r="B329" s="33"/>
      <c r="C329" s="34"/>
      <c r="D329" s="200" t="s">
        <v>154</v>
      </c>
      <c r="E329" s="34"/>
      <c r="F329" s="201" t="s">
        <v>286</v>
      </c>
      <c r="G329" s="34"/>
      <c r="H329" s="34"/>
      <c r="I329" s="106"/>
      <c r="J329" s="34"/>
      <c r="K329" s="34"/>
      <c r="L329" s="37"/>
      <c r="M329" s="202"/>
      <c r="N329" s="203"/>
      <c r="O329" s="62"/>
      <c r="P329" s="62"/>
      <c r="Q329" s="62"/>
      <c r="R329" s="62"/>
      <c r="S329" s="62"/>
      <c r="T329" s="63"/>
      <c r="U329" s="32"/>
      <c r="V329" s="32"/>
      <c r="W329" s="32"/>
      <c r="X329" s="32"/>
      <c r="Y329" s="32"/>
      <c r="Z329" s="32"/>
      <c r="AA329" s="32"/>
      <c r="AB329" s="32"/>
      <c r="AC329" s="32"/>
      <c r="AD329" s="32"/>
      <c r="AE329" s="32"/>
      <c r="AT329" s="15" t="s">
        <v>154</v>
      </c>
      <c r="AU329" s="15" t="s">
        <v>144</v>
      </c>
    </row>
    <row r="330" spans="1:65" s="12" customFormat="1" ht="22.9" customHeight="1">
      <c r="B330" s="170"/>
      <c r="C330" s="171"/>
      <c r="D330" s="172" t="s">
        <v>72</v>
      </c>
      <c r="E330" s="184" t="s">
        <v>763</v>
      </c>
      <c r="F330" s="184" t="s">
        <v>764</v>
      </c>
      <c r="G330" s="171"/>
      <c r="H330" s="171"/>
      <c r="I330" s="174"/>
      <c r="J330" s="185">
        <f>BK330</f>
        <v>0</v>
      </c>
      <c r="K330" s="171"/>
      <c r="L330" s="176"/>
      <c r="M330" s="177"/>
      <c r="N330" s="178"/>
      <c r="O330" s="178"/>
      <c r="P330" s="179">
        <f>SUM(P331:P340)</f>
        <v>0</v>
      </c>
      <c r="Q330" s="178"/>
      <c r="R330" s="179">
        <f>SUM(R331:R340)</f>
        <v>0.47117999999999999</v>
      </c>
      <c r="S330" s="178"/>
      <c r="T330" s="180">
        <f>SUM(T331:T340)</f>
        <v>0</v>
      </c>
      <c r="AR330" s="181" t="s">
        <v>144</v>
      </c>
      <c r="AT330" s="182" t="s">
        <v>72</v>
      </c>
      <c r="AU330" s="182" t="s">
        <v>81</v>
      </c>
      <c r="AY330" s="181" t="s">
        <v>136</v>
      </c>
      <c r="BK330" s="183">
        <f>SUM(BK331:BK340)</f>
        <v>0</v>
      </c>
    </row>
    <row r="331" spans="1:65" s="2" customFormat="1" ht="36" customHeight="1">
      <c r="A331" s="32"/>
      <c r="B331" s="33"/>
      <c r="C331" s="186" t="s">
        <v>769</v>
      </c>
      <c r="D331" s="186" t="s">
        <v>139</v>
      </c>
      <c r="E331" s="187" t="s">
        <v>766</v>
      </c>
      <c r="F331" s="188" t="s">
        <v>767</v>
      </c>
      <c r="G331" s="189" t="s">
        <v>142</v>
      </c>
      <c r="H331" s="190">
        <v>26</v>
      </c>
      <c r="I331" s="191"/>
      <c r="J331" s="192">
        <f>ROUND(I331*H331,2)</f>
        <v>0</v>
      </c>
      <c r="K331" s="193"/>
      <c r="L331" s="37"/>
      <c r="M331" s="194" t="s">
        <v>19</v>
      </c>
      <c r="N331" s="195" t="s">
        <v>45</v>
      </c>
      <c r="O331" s="62"/>
      <c r="P331" s="196">
        <f>O331*H331</f>
        <v>0</v>
      </c>
      <c r="Q331" s="196">
        <v>3.0999999999999999E-3</v>
      </c>
      <c r="R331" s="196">
        <f>Q331*H331</f>
        <v>8.0599999999999991E-2</v>
      </c>
      <c r="S331" s="196">
        <v>0</v>
      </c>
      <c r="T331" s="197">
        <f>S331*H331</f>
        <v>0</v>
      </c>
      <c r="U331" s="32"/>
      <c r="V331" s="32"/>
      <c r="W331" s="32"/>
      <c r="X331" s="32"/>
      <c r="Y331" s="32"/>
      <c r="Z331" s="32"/>
      <c r="AA331" s="32"/>
      <c r="AB331" s="32"/>
      <c r="AC331" s="32"/>
      <c r="AD331" s="32"/>
      <c r="AE331" s="32"/>
      <c r="AR331" s="198" t="s">
        <v>211</v>
      </c>
      <c r="AT331" s="198" t="s">
        <v>139</v>
      </c>
      <c r="AU331" s="198" t="s">
        <v>144</v>
      </c>
      <c r="AY331" s="15" t="s">
        <v>136</v>
      </c>
      <c r="BE331" s="199">
        <f>IF(N331="základní",J331,0)</f>
        <v>0</v>
      </c>
      <c r="BF331" s="199">
        <f>IF(N331="snížená",J331,0)</f>
        <v>0</v>
      </c>
      <c r="BG331" s="199">
        <f>IF(N331="zákl. přenesená",J331,0)</f>
        <v>0</v>
      </c>
      <c r="BH331" s="199">
        <f>IF(N331="sníž. přenesená",J331,0)</f>
        <v>0</v>
      </c>
      <c r="BI331" s="199">
        <f>IF(N331="nulová",J331,0)</f>
        <v>0</v>
      </c>
      <c r="BJ331" s="15" t="s">
        <v>144</v>
      </c>
      <c r="BK331" s="199">
        <f>ROUND(I331*H331,2)</f>
        <v>0</v>
      </c>
      <c r="BL331" s="15" t="s">
        <v>211</v>
      </c>
      <c r="BM331" s="198" t="s">
        <v>1304</v>
      </c>
    </row>
    <row r="332" spans="1:65" s="2" customFormat="1" ht="24" customHeight="1">
      <c r="A332" s="32"/>
      <c r="B332" s="33"/>
      <c r="C332" s="186" t="s">
        <v>774</v>
      </c>
      <c r="D332" s="186" t="s">
        <v>139</v>
      </c>
      <c r="E332" s="187" t="s">
        <v>770</v>
      </c>
      <c r="F332" s="188" t="s">
        <v>771</v>
      </c>
      <c r="G332" s="189" t="s">
        <v>214</v>
      </c>
      <c r="H332" s="190">
        <v>28</v>
      </c>
      <c r="I332" s="191"/>
      <c r="J332" s="192">
        <f>ROUND(I332*H332,2)</f>
        <v>0</v>
      </c>
      <c r="K332" s="193"/>
      <c r="L332" s="37"/>
      <c r="M332" s="194" t="s">
        <v>19</v>
      </c>
      <c r="N332" s="195" t="s">
        <v>45</v>
      </c>
      <c r="O332" s="62"/>
      <c r="P332" s="196">
        <f>O332*H332</f>
        <v>0</v>
      </c>
      <c r="Q332" s="196">
        <v>3.1E-4</v>
      </c>
      <c r="R332" s="196">
        <f>Q332*H332</f>
        <v>8.6800000000000002E-3</v>
      </c>
      <c r="S332" s="196">
        <v>0</v>
      </c>
      <c r="T332" s="197">
        <f>S332*H332</f>
        <v>0</v>
      </c>
      <c r="U332" s="32"/>
      <c r="V332" s="32"/>
      <c r="W332" s="32"/>
      <c r="X332" s="32"/>
      <c r="Y332" s="32"/>
      <c r="Z332" s="32"/>
      <c r="AA332" s="32"/>
      <c r="AB332" s="32"/>
      <c r="AC332" s="32"/>
      <c r="AD332" s="32"/>
      <c r="AE332" s="32"/>
      <c r="AR332" s="198" t="s">
        <v>211</v>
      </c>
      <c r="AT332" s="198" t="s">
        <v>139</v>
      </c>
      <c r="AU332" s="198" t="s">
        <v>144</v>
      </c>
      <c r="AY332" s="15" t="s">
        <v>136</v>
      </c>
      <c r="BE332" s="199">
        <f>IF(N332="základní",J332,0)</f>
        <v>0</v>
      </c>
      <c r="BF332" s="199">
        <f>IF(N332="snížená",J332,0)</f>
        <v>0</v>
      </c>
      <c r="BG332" s="199">
        <f>IF(N332="zákl. přenesená",J332,0)</f>
        <v>0</v>
      </c>
      <c r="BH332" s="199">
        <f>IF(N332="sníž. přenesená",J332,0)</f>
        <v>0</v>
      </c>
      <c r="BI332" s="199">
        <f>IF(N332="nulová",J332,0)</f>
        <v>0</v>
      </c>
      <c r="BJ332" s="15" t="s">
        <v>144</v>
      </c>
      <c r="BK332" s="199">
        <f>ROUND(I332*H332,2)</f>
        <v>0</v>
      </c>
      <c r="BL332" s="15" t="s">
        <v>211</v>
      </c>
      <c r="BM332" s="198" t="s">
        <v>1305</v>
      </c>
    </row>
    <row r="333" spans="1:65" s="2" customFormat="1" ht="58.5">
      <c r="A333" s="32"/>
      <c r="B333" s="33"/>
      <c r="C333" s="34"/>
      <c r="D333" s="200" t="s">
        <v>154</v>
      </c>
      <c r="E333" s="34"/>
      <c r="F333" s="201" t="s">
        <v>773</v>
      </c>
      <c r="G333" s="34"/>
      <c r="H333" s="34"/>
      <c r="I333" s="106"/>
      <c r="J333" s="34"/>
      <c r="K333" s="34"/>
      <c r="L333" s="37"/>
      <c r="M333" s="202"/>
      <c r="N333" s="203"/>
      <c r="O333" s="62"/>
      <c r="P333" s="62"/>
      <c r="Q333" s="62"/>
      <c r="R333" s="62"/>
      <c r="S333" s="62"/>
      <c r="T333" s="63"/>
      <c r="U333" s="32"/>
      <c r="V333" s="32"/>
      <c r="W333" s="32"/>
      <c r="X333" s="32"/>
      <c r="Y333" s="32"/>
      <c r="Z333" s="32"/>
      <c r="AA333" s="32"/>
      <c r="AB333" s="32"/>
      <c r="AC333" s="32"/>
      <c r="AD333" s="32"/>
      <c r="AE333" s="32"/>
      <c r="AT333" s="15" t="s">
        <v>154</v>
      </c>
      <c r="AU333" s="15" t="s">
        <v>144</v>
      </c>
    </row>
    <row r="334" spans="1:65" s="2" customFormat="1" ht="16.5" customHeight="1">
      <c r="A334" s="32"/>
      <c r="B334" s="33"/>
      <c r="C334" s="186" t="s">
        <v>778</v>
      </c>
      <c r="D334" s="186" t="s">
        <v>139</v>
      </c>
      <c r="E334" s="187" t="s">
        <v>775</v>
      </c>
      <c r="F334" s="188" t="s">
        <v>776</v>
      </c>
      <c r="G334" s="189" t="s">
        <v>142</v>
      </c>
      <c r="H334" s="190">
        <v>26</v>
      </c>
      <c r="I334" s="191"/>
      <c r="J334" s="192">
        <f>ROUND(I334*H334,2)</f>
        <v>0</v>
      </c>
      <c r="K334" s="193"/>
      <c r="L334" s="37"/>
      <c r="M334" s="194" t="s">
        <v>19</v>
      </c>
      <c r="N334" s="195" t="s">
        <v>45</v>
      </c>
      <c r="O334" s="62"/>
      <c r="P334" s="196">
        <f>O334*H334</f>
        <v>0</v>
      </c>
      <c r="Q334" s="196">
        <v>2.9999999999999997E-4</v>
      </c>
      <c r="R334" s="196">
        <f>Q334*H334</f>
        <v>7.7999999999999996E-3</v>
      </c>
      <c r="S334" s="196">
        <v>0</v>
      </c>
      <c r="T334" s="197">
        <f>S334*H334</f>
        <v>0</v>
      </c>
      <c r="U334" s="32"/>
      <c r="V334" s="32"/>
      <c r="W334" s="32"/>
      <c r="X334" s="32"/>
      <c r="Y334" s="32"/>
      <c r="Z334" s="32"/>
      <c r="AA334" s="32"/>
      <c r="AB334" s="32"/>
      <c r="AC334" s="32"/>
      <c r="AD334" s="32"/>
      <c r="AE334" s="32"/>
      <c r="AR334" s="198" t="s">
        <v>211</v>
      </c>
      <c r="AT334" s="198" t="s">
        <v>139</v>
      </c>
      <c r="AU334" s="198" t="s">
        <v>144</v>
      </c>
      <c r="AY334" s="15" t="s">
        <v>136</v>
      </c>
      <c r="BE334" s="199">
        <f>IF(N334="základní",J334,0)</f>
        <v>0</v>
      </c>
      <c r="BF334" s="199">
        <f>IF(N334="snížená",J334,0)</f>
        <v>0</v>
      </c>
      <c r="BG334" s="199">
        <f>IF(N334="zákl. přenesená",J334,0)</f>
        <v>0</v>
      </c>
      <c r="BH334" s="199">
        <f>IF(N334="sníž. přenesená",J334,0)</f>
        <v>0</v>
      </c>
      <c r="BI334" s="199">
        <f>IF(N334="nulová",J334,0)</f>
        <v>0</v>
      </c>
      <c r="BJ334" s="15" t="s">
        <v>144</v>
      </c>
      <c r="BK334" s="199">
        <f>ROUND(I334*H334,2)</f>
        <v>0</v>
      </c>
      <c r="BL334" s="15" t="s">
        <v>211</v>
      </c>
      <c r="BM334" s="198" t="s">
        <v>1306</v>
      </c>
    </row>
    <row r="335" spans="1:65" s="2" customFormat="1" ht="58.5">
      <c r="A335" s="32"/>
      <c r="B335" s="33"/>
      <c r="C335" s="34"/>
      <c r="D335" s="200" t="s">
        <v>154</v>
      </c>
      <c r="E335" s="34"/>
      <c r="F335" s="201" t="s">
        <v>773</v>
      </c>
      <c r="G335" s="34"/>
      <c r="H335" s="34"/>
      <c r="I335" s="106"/>
      <c r="J335" s="34"/>
      <c r="K335" s="34"/>
      <c r="L335" s="37"/>
      <c r="M335" s="202"/>
      <c r="N335" s="203"/>
      <c r="O335" s="62"/>
      <c r="P335" s="62"/>
      <c r="Q335" s="62"/>
      <c r="R335" s="62"/>
      <c r="S335" s="62"/>
      <c r="T335" s="63"/>
      <c r="U335" s="32"/>
      <c r="V335" s="32"/>
      <c r="W335" s="32"/>
      <c r="X335" s="32"/>
      <c r="Y335" s="32"/>
      <c r="Z335" s="32"/>
      <c r="AA335" s="32"/>
      <c r="AB335" s="32"/>
      <c r="AC335" s="32"/>
      <c r="AD335" s="32"/>
      <c r="AE335" s="32"/>
      <c r="AT335" s="15" t="s">
        <v>154</v>
      </c>
      <c r="AU335" s="15" t="s">
        <v>144</v>
      </c>
    </row>
    <row r="336" spans="1:65" s="2" customFormat="1" ht="24" customHeight="1">
      <c r="A336" s="32"/>
      <c r="B336" s="33"/>
      <c r="C336" s="204" t="s">
        <v>782</v>
      </c>
      <c r="D336" s="204" t="s">
        <v>179</v>
      </c>
      <c r="E336" s="205" t="s">
        <v>779</v>
      </c>
      <c r="F336" s="206" t="s">
        <v>780</v>
      </c>
      <c r="G336" s="207" t="s">
        <v>142</v>
      </c>
      <c r="H336" s="208">
        <v>29</v>
      </c>
      <c r="I336" s="209"/>
      <c r="J336" s="210">
        <f>ROUND(I336*H336,2)</f>
        <v>0</v>
      </c>
      <c r="K336" s="211"/>
      <c r="L336" s="212"/>
      <c r="M336" s="213" t="s">
        <v>19</v>
      </c>
      <c r="N336" s="214" t="s">
        <v>45</v>
      </c>
      <c r="O336" s="62"/>
      <c r="P336" s="196">
        <f>O336*H336</f>
        <v>0</v>
      </c>
      <c r="Q336" s="196">
        <v>1.29E-2</v>
      </c>
      <c r="R336" s="196">
        <f>Q336*H336</f>
        <v>0.37409999999999999</v>
      </c>
      <c r="S336" s="196">
        <v>0</v>
      </c>
      <c r="T336" s="197">
        <f>S336*H336</f>
        <v>0</v>
      </c>
      <c r="U336" s="32"/>
      <c r="V336" s="32"/>
      <c r="W336" s="32"/>
      <c r="X336" s="32"/>
      <c r="Y336" s="32"/>
      <c r="Z336" s="32"/>
      <c r="AA336" s="32"/>
      <c r="AB336" s="32"/>
      <c r="AC336" s="32"/>
      <c r="AD336" s="32"/>
      <c r="AE336" s="32"/>
      <c r="AR336" s="198" t="s">
        <v>293</v>
      </c>
      <c r="AT336" s="198" t="s">
        <v>179</v>
      </c>
      <c r="AU336" s="198" t="s">
        <v>144</v>
      </c>
      <c r="AY336" s="15" t="s">
        <v>136</v>
      </c>
      <c r="BE336" s="199">
        <f>IF(N336="základní",J336,0)</f>
        <v>0</v>
      </c>
      <c r="BF336" s="199">
        <f>IF(N336="snížená",J336,0)</f>
        <v>0</v>
      </c>
      <c r="BG336" s="199">
        <f>IF(N336="zákl. přenesená",J336,0)</f>
        <v>0</v>
      </c>
      <c r="BH336" s="199">
        <f>IF(N336="sníž. přenesená",J336,0)</f>
        <v>0</v>
      </c>
      <c r="BI336" s="199">
        <f>IF(N336="nulová",J336,0)</f>
        <v>0</v>
      </c>
      <c r="BJ336" s="15" t="s">
        <v>144</v>
      </c>
      <c r="BK336" s="199">
        <f>ROUND(I336*H336,2)</f>
        <v>0</v>
      </c>
      <c r="BL336" s="15" t="s">
        <v>211</v>
      </c>
      <c r="BM336" s="198" t="s">
        <v>1307</v>
      </c>
    </row>
    <row r="337" spans="1:65" s="2" customFormat="1" ht="48" customHeight="1">
      <c r="A337" s="32"/>
      <c r="B337" s="33"/>
      <c r="C337" s="186" t="s">
        <v>786</v>
      </c>
      <c r="D337" s="186" t="s">
        <v>139</v>
      </c>
      <c r="E337" s="187" t="s">
        <v>783</v>
      </c>
      <c r="F337" s="188" t="s">
        <v>784</v>
      </c>
      <c r="G337" s="189" t="s">
        <v>240</v>
      </c>
      <c r="H337" s="190">
        <v>0.47099999999999997</v>
      </c>
      <c r="I337" s="191"/>
      <c r="J337" s="192">
        <f>ROUND(I337*H337,2)</f>
        <v>0</v>
      </c>
      <c r="K337" s="193"/>
      <c r="L337" s="37"/>
      <c r="M337" s="194" t="s">
        <v>19</v>
      </c>
      <c r="N337" s="195" t="s">
        <v>45</v>
      </c>
      <c r="O337" s="62"/>
      <c r="P337" s="196">
        <f>O337*H337</f>
        <v>0</v>
      </c>
      <c r="Q337" s="196">
        <v>0</v>
      </c>
      <c r="R337" s="196">
        <f>Q337*H337</f>
        <v>0</v>
      </c>
      <c r="S337" s="196">
        <v>0</v>
      </c>
      <c r="T337" s="197">
        <f>S337*H337</f>
        <v>0</v>
      </c>
      <c r="U337" s="32"/>
      <c r="V337" s="32"/>
      <c r="W337" s="32"/>
      <c r="X337" s="32"/>
      <c r="Y337" s="32"/>
      <c r="Z337" s="32"/>
      <c r="AA337" s="32"/>
      <c r="AB337" s="32"/>
      <c r="AC337" s="32"/>
      <c r="AD337" s="32"/>
      <c r="AE337" s="32"/>
      <c r="AR337" s="198" t="s">
        <v>211</v>
      </c>
      <c r="AT337" s="198" t="s">
        <v>139</v>
      </c>
      <c r="AU337" s="198" t="s">
        <v>144</v>
      </c>
      <c r="AY337" s="15" t="s">
        <v>136</v>
      </c>
      <c r="BE337" s="199">
        <f>IF(N337="základní",J337,0)</f>
        <v>0</v>
      </c>
      <c r="BF337" s="199">
        <f>IF(N337="snížená",J337,0)</f>
        <v>0</v>
      </c>
      <c r="BG337" s="199">
        <f>IF(N337="zákl. přenesená",J337,0)</f>
        <v>0</v>
      </c>
      <c r="BH337" s="199">
        <f>IF(N337="sníž. přenesená",J337,0)</f>
        <v>0</v>
      </c>
      <c r="BI337" s="199">
        <f>IF(N337="nulová",J337,0)</f>
        <v>0</v>
      </c>
      <c r="BJ337" s="15" t="s">
        <v>144</v>
      </c>
      <c r="BK337" s="199">
        <f>ROUND(I337*H337,2)</f>
        <v>0</v>
      </c>
      <c r="BL337" s="15" t="s">
        <v>211</v>
      </c>
      <c r="BM337" s="198" t="s">
        <v>1308</v>
      </c>
    </row>
    <row r="338" spans="1:65" s="2" customFormat="1" ht="126.75">
      <c r="A338" s="32"/>
      <c r="B338" s="33"/>
      <c r="C338" s="34"/>
      <c r="D338" s="200" t="s">
        <v>154</v>
      </c>
      <c r="E338" s="34"/>
      <c r="F338" s="201" t="s">
        <v>286</v>
      </c>
      <c r="G338" s="34"/>
      <c r="H338" s="34"/>
      <c r="I338" s="106"/>
      <c r="J338" s="34"/>
      <c r="K338" s="34"/>
      <c r="L338" s="37"/>
      <c r="M338" s="202"/>
      <c r="N338" s="203"/>
      <c r="O338" s="62"/>
      <c r="P338" s="62"/>
      <c r="Q338" s="62"/>
      <c r="R338" s="62"/>
      <c r="S338" s="62"/>
      <c r="T338" s="63"/>
      <c r="U338" s="32"/>
      <c r="V338" s="32"/>
      <c r="W338" s="32"/>
      <c r="X338" s="32"/>
      <c r="Y338" s="32"/>
      <c r="Z338" s="32"/>
      <c r="AA338" s="32"/>
      <c r="AB338" s="32"/>
      <c r="AC338" s="32"/>
      <c r="AD338" s="32"/>
      <c r="AE338" s="32"/>
      <c r="AT338" s="15" t="s">
        <v>154</v>
      </c>
      <c r="AU338" s="15" t="s">
        <v>144</v>
      </c>
    </row>
    <row r="339" spans="1:65" s="2" customFormat="1" ht="48" customHeight="1">
      <c r="A339" s="32"/>
      <c r="B339" s="33"/>
      <c r="C339" s="186" t="s">
        <v>792</v>
      </c>
      <c r="D339" s="186" t="s">
        <v>139</v>
      </c>
      <c r="E339" s="187" t="s">
        <v>787</v>
      </c>
      <c r="F339" s="188" t="s">
        <v>788</v>
      </c>
      <c r="G339" s="189" t="s">
        <v>240</v>
      </c>
      <c r="H339" s="190">
        <v>0.47099999999999997</v>
      </c>
      <c r="I339" s="191"/>
      <c r="J339" s="192">
        <f>ROUND(I339*H339,2)</f>
        <v>0</v>
      </c>
      <c r="K339" s="193"/>
      <c r="L339" s="37"/>
      <c r="M339" s="194" t="s">
        <v>19</v>
      </c>
      <c r="N339" s="195" t="s">
        <v>45</v>
      </c>
      <c r="O339" s="62"/>
      <c r="P339" s="196">
        <f>O339*H339</f>
        <v>0</v>
      </c>
      <c r="Q339" s="196">
        <v>0</v>
      </c>
      <c r="R339" s="196">
        <f>Q339*H339</f>
        <v>0</v>
      </c>
      <c r="S339" s="196">
        <v>0</v>
      </c>
      <c r="T339" s="197">
        <f>S339*H339</f>
        <v>0</v>
      </c>
      <c r="U339" s="32"/>
      <c r="V339" s="32"/>
      <c r="W339" s="32"/>
      <c r="X339" s="32"/>
      <c r="Y339" s="32"/>
      <c r="Z339" s="32"/>
      <c r="AA339" s="32"/>
      <c r="AB339" s="32"/>
      <c r="AC339" s="32"/>
      <c r="AD339" s="32"/>
      <c r="AE339" s="32"/>
      <c r="AR339" s="198" t="s">
        <v>211</v>
      </c>
      <c r="AT339" s="198" t="s">
        <v>139</v>
      </c>
      <c r="AU339" s="198" t="s">
        <v>144</v>
      </c>
      <c r="AY339" s="15" t="s">
        <v>136</v>
      </c>
      <c r="BE339" s="199">
        <f>IF(N339="základní",J339,0)</f>
        <v>0</v>
      </c>
      <c r="BF339" s="199">
        <f>IF(N339="snížená",J339,0)</f>
        <v>0</v>
      </c>
      <c r="BG339" s="199">
        <f>IF(N339="zákl. přenesená",J339,0)</f>
        <v>0</v>
      </c>
      <c r="BH339" s="199">
        <f>IF(N339="sníž. přenesená",J339,0)</f>
        <v>0</v>
      </c>
      <c r="BI339" s="199">
        <f>IF(N339="nulová",J339,0)</f>
        <v>0</v>
      </c>
      <c r="BJ339" s="15" t="s">
        <v>144</v>
      </c>
      <c r="BK339" s="199">
        <f>ROUND(I339*H339,2)</f>
        <v>0</v>
      </c>
      <c r="BL339" s="15" t="s">
        <v>211</v>
      </c>
      <c r="BM339" s="198" t="s">
        <v>1309</v>
      </c>
    </row>
    <row r="340" spans="1:65" s="2" customFormat="1" ht="126.75">
      <c r="A340" s="32"/>
      <c r="B340" s="33"/>
      <c r="C340" s="34"/>
      <c r="D340" s="200" t="s">
        <v>154</v>
      </c>
      <c r="E340" s="34"/>
      <c r="F340" s="201" t="s">
        <v>286</v>
      </c>
      <c r="G340" s="34"/>
      <c r="H340" s="34"/>
      <c r="I340" s="106"/>
      <c r="J340" s="34"/>
      <c r="K340" s="34"/>
      <c r="L340" s="37"/>
      <c r="M340" s="202"/>
      <c r="N340" s="203"/>
      <c r="O340" s="62"/>
      <c r="P340" s="62"/>
      <c r="Q340" s="62"/>
      <c r="R340" s="62"/>
      <c r="S340" s="62"/>
      <c r="T340" s="63"/>
      <c r="U340" s="32"/>
      <c r="V340" s="32"/>
      <c r="W340" s="32"/>
      <c r="X340" s="32"/>
      <c r="Y340" s="32"/>
      <c r="Z340" s="32"/>
      <c r="AA340" s="32"/>
      <c r="AB340" s="32"/>
      <c r="AC340" s="32"/>
      <c r="AD340" s="32"/>
      <c r="AE340" s="32"/>
      <c r="AT340" s="15" t="s">
        <v>154</v>
      </c>
      <c r="AU340" s="15" t="s">
        <v>144</v>
      </c>
    </row>
    <row r="341" spans="1:65" s="12" customFormat="1" ht="22.9" customHeight="1">
      <c r="B341" s="170"/>
      <c r="C341" s="171"/>
      <c r="D341" s="172" t="s">
        <v>72</v>
      </c>
      <c r="E341" s="184" t="s">
        <v>790</v>
      </c>
      <c r="F341" s="184" t="s">
        <v>791</v>
      </c>
      <c r="G341" s="171"/>
      <c r="H341" s="171"/>
      <c r="I341" s="174"/>
      <c r="J341" s="185">
        <f>BK341</f>
        <v>0</v>
      </c>
      <c r="K341" s="171"/>
      <c r="L341" s="176"/>
      <c r="M341" s="177"/>
      <c r="N341" s="178"/>
      <c r="O341" s="178"/>
      <c r="P341" s="179">
        <f>SUM(P342:P344)</f>
        <v>0</v>
      </c>
      <c r="Q341" s="178"/>
      <c r="R341" s="179">
        <f>SUM(R342:R344)</f>
        <v>4.0000000000000007E-4</v>
      </c>
      <c r="S341" s="178"/>
      <c r="T341" s="180">
        <f>SUM(T342:T344)</f>
        <v>0</v>
      </c>
      <c r="AR341" s="181" t="s">
        <v>144</v>
      </c>
      <c r="AT341" s="182" t="s">
        <v>72</v>
      </c>
      <c r="AU341" s="182" t="s">
        <v>81</v>
      </c>
      <c r="AY341" s="181" t="s">
        <v>136</v>
      </c>
      <c r="BK341" s="183">
        <f>SUM(BK342:BK344)</f>
        <v>0</v>
      </c>
    </row>
    <row r="342" spans="1:65" s="2" customFormat="1" ht="24" customHeight="1">
      <c r="A342" s="32"/>
      <c r="B342" s="33"/>
      <c r="C342" s="186" t="s">
        <v>796</v>
      </c>
      <c r="D342" s="186" t="s">
        <v>139</v>
      </c>
      <c r="E342" s="187" t="s">
        <v>793</v>
      </c>
      <c r="F342" s="188" t="s">
        <v>794</v>
      </c>
      <c r="G342" s="189" t="s">
        <v>214</v>
      </c>
      <c r="H342" s="190">
        <v>8</v>
      </c>
      <c r="I342" s="191"/>
      <c r="J342" s="192">
        <f>ROUND(I342*H342,2)</f>
        <v>0</v>
      </c>
      <c r="K342" s="193"/>
      <c r="L342" s="37"/>
      <c r="M342" s="194" t="s">
        <v>19</v>
      </c>
      <c r="N342" s="195" t="s">
        <v>45</v>
      </c>
      <c r="O342" s="62"/>
      <c r="P342" s="196">
        <f>O342*H342</f>
        <v>0</v>
      </c>
      <c r="Q342" s="196">
        <v>1.0000000000000001E-5</v>
      </c>
      <c r="R342" s="196">
        <f>Q342*H342</f>
        <v>8.0000000000000007E-5</v>
      </c>
      <c r="S342" s="196">
        <v>0</v>
      </c>
      <c r="T342" s="197">
        <f>S342*H342</f>
        <v>0</v>
      </c>
      <c r="U342" s="32"/>
      <c r="V342" s="32"/>
      <c r="W342" s="32"/>
      <c r="X342" s="32"/>
      <c r="Y342" s="32"/>
      <c r="Z342" s="32"/>
      <c r="AA342" s="32"/>
      <c r="AB342" s="32"/>
      <c r="AC342" s="32"/>
      <c r="AD342" s="32"/>
      <c r="AE342" s="32"/>
      <c r="AR342" s="198" t="s">
        <v>211</v>
      </c>
      <c r="AT342" s="198" t="s">
        <v>139</v>
      </c>
      <c r="AU342" s="198" t="s">
        <v>144</v>
      </c>
      <c r="AY342" s="15" t="s">
        <v>136</v>
      </c>
      <c r="BE342" s="199">
        <f>IF(N342="základní",J342,0)</f>
        <v>0</v>
      </c>
      <c r="BF342" s="199">
        <f>IF(N342="snížená",J342,0)</f>
        <v>0</v>
      </c>
      <c r="BG342" s="199">
        <f>IF(N342="zákl. přenesená",J342,0)</f>
        <v>0</v>
      </c>
      <c r="BH342" s="199">
        <f>IF(N342="sníž. přenesená",J342,0)</f>
        <v>0</v>
      </c>
      <c r="BI342" s="199">
        <f>IF(N342="nulová",J342,0)</f>
        <v>0</v>
      </c>
      <c r="BJ342" s="15" t="s">
        <v>144</v>
      </c>
      <c r="BK342" s="199">
        <f>ROUND(I342*H342,2)</f>
        <v>0</v>
      </c>
      <c r="BL342" s="15" t="s">
        <v>211</v>
      </c>
      <c r="BM342" s="198" t="s">
        <v>1310</v>
      </c>
    </row>
    <row r="343" spans="1:65" s="2" customFormat="1" ht="24" customHeight="1">
      <c r="A343" s="32"/>
      <c r="B343" s="33"/>
      <c r="C343" s="186" t="s">
        <v>800</v>
      </c>
      <c r="D343" s="186" t="s">
        <v>139</v>
      </c>
      <c r="E343" s="187" t="s">
        <v>797</v>
      </c>
      <c r="F343" s="188" t="s">
        <v>798</v>
      </c>
      <c r="G343" s="189" t="s">
        <v>214</v>
      </c>
      <c r="H343" s="190">
        <v>8</v>
      </c>
      <c r="I343" s="191"/>
      <c r="J343" s="192">
        <f>ROUND(I343*H343,2)</f>
        <v>0</v>
      </c>
      <c r="K343" s="193"/>
      <c r="L343" s="37"/>
      <c r="M343" s="194" t="s">
        <v>19</v>
      </c>
      <c r="N343" s="195" t="s">
        <v>45</v>
      </c>
      <c r="O343" s="62"/>
      <c r="P343" s="196">
        <f>O343*H343</f>
        <v>0</v>
      </c>
      <c r="Q343" s="196">
        <v>2.0000000000000002E-5</v>
      </c>
      <c r="R343" s="196">
        <f>Q343*H343</f>
        <v>1.6000000000000001E-4</v>
      </c>
      <c r="S343" s="196">
        <v>0</v>
      </c>
      <c r="T343" s="197">
        <f>S343*H343</f>
        <v>0</v>
      </c>
      <c r="U343" s="32"/>
      <c r="V343" s="32"/>
      <c r="W343" s="32"/>
      <c r="X343" s="32"/>
      <c r="Y343" s="32"/>
      <c r="Z343" s="32"/>
      <c r="AA343" s="32"/>
      <c r="AB343" s="32"/>
      <c r="AC343" s="32"/>
      <c r="AD343" s="32"/>
      <c r="AE343" s="32"/>
      <c r="AR343" s="198" t="s">
        <v>211</v>
      </c>
      <c r="AT343" s="198" t="s">
        <v>139</v>
      </c>
      <c r="AU343" s="198" t="s">
        <v>144</v>
      </c>
      <c r="AY343" s="15" t="s">
        <v>136</v>
      </c>
      <c r="BE343" s="199">
        <f>IF(N343="základní",J343,0)</f>
        <v>0</v>
      </c>
      <c r="BF343" s="199">
        <f>IF(N343="snížená",J343,0)</f>
        <v>0</v>
      </c>
      <c r="BG343" s="199">
        <f>IF(N343="zákl. přenesená",J343,0)</f>
        <v>0</v>
      </c>
      <c r="BH343" s="199">
        <f>IF(N343="sníž. přenesená",J343,0)</f>
        <v>0</v>
      </c>
      <c r="BI343" s="199">
        <f>IF(N343="nulová",J343,0)</f>
        <v>0</v>
      </c>
      <c r="BJ343" s="15" t="s">
        <v>144</v>
      </c>
      <c r="BK343" s="199">
        <f>ROUND(I343*H343,2)</f>
        <v>0</v>
      </c>
      <c r="BL343" s="15" t="s">
        <v>211</v>
      </c>
      <c r="BM343" s="198" t="s">
        <v>1311</v>
      </c>
    </row>
    <row r="344" spans="1:65" s="2" customFormat="1" ht="24" customHeight="1">
      <c r="A344" s="32"/>
      <c r="B344" s="33"/>
      <c r="C344" s="186" t="s">
        <v>806</v>
      </c>
      <c r="D344" s="186" t="s">
        <v>139</v>
      </c>
      <c r="E344" s="187" t="s">
        <v>801</v>
      </c>
      <c r="F344" s="188" t="s">
        <v>802</v>
      </c>
      <c r="G344" s="189" t="s">
        <v>214</v>
      </c>
      <c r="H344" s="190">
        <v>8</v>
      </c>
      <c r="I344" s="191"/>
      <c r="J344" s="192">
        <f>ROUND(I344*H344,2)</f>
        <v>0</v>
      </c>
      <c r="K344" s="193"/>
      <c r="L344" s="37"/>
      <c r="M344" s="194" t="s">
        <v>19</v>
      </c>
      <c r="N344" s="195" t="s">
        <v>45</v>
      </c>
      <c r="O344" s="62"/>
      <c r="P344" s="196">
        <f>O344*H344</f>
        <v>0</v>
      </c>
      <c r="Q344" s="196">
        <v>2.0000000000000002E-5</v>
      </c>
      <c r="R344" s="196">
        <f>Q344*H344</f>
        <v>1.6000000000000001E-4</v>
      </c>
      <c r="S344" s="196">
        <v>0</v>
      </c>
      <c r="T344" s="197">
        <f>S344*H344</f>
        <v>0</v>
      </c>
      <c r="U344" s="32"/>
      <c r="V344" s="32"/>
      <c r="W344" s="32"/>
      <c r="X344" s="32"/>
      <c r="Y344" s="32"/>
      <c r="Z344" s="32"/>
      <c r="AA344" s="32"/>
      <c r="AB344" s="32"/>
      <c r="AC344" s="32"/>
      <c r="AD344" s="32"/>
      <c r="AE344" s="32"/>
      <c r="AR344" s="198" t="s">
        <v>211</v>
      </c>
      <c r="AT344" s="198" t="s">
        <v>139</v>
      </c>
      <c r="AU344" s="198" t="s">
        <v>144</v>
      </c>
      <c r="AY344" s="15" t="s">
        <v>136</v>
      </c>
      <c r="BE344" s="199">
        <f>IF(N344="základní",J344,0)</f>
        <v>0</v>
      </c>
      <c r="BF344" s="199">
        <f>IF(N344="snížená",J344,0)</f>
        <v>0</v>
      </c>
      <c r="BG344" s="199">
        <f>IF(N344="zákl. přenesená",J344,0)</f>
        <v>0</v>
      </c>
      <c r="BH344" s="199">
        <f>IF(N344="sníž. přenesená",J344,0)</f>
        <v>0</v>
      </c>
      <c r="BI344" s="199">
        <f>IF(N344="nulová",J344,0)</f>
        <v>0</v>
      </c>
      <c r="BJ344" s="15" t="s">
        <v>144</v>
      </c>
      <c r="BK344" s="199">
        <f>ROUND(I344*H344,2)</f>
        <v>0</v>
      </c>
      <c r="BL344" s="15" t="s">
        <v>211</v>
      </c>
      <c r="BM344" s="198" t="s">
        <v>1312</v>
      </c>
    </row>
    <row r="345" spans="1:65" s="12" customFormat="1" ht="22.9" customHeight="1">
      <c r="B345" s="170"/>
      <c r="C345" s="171"/>
      <c r="D345" s="172" t="s">
        <v>72</v>
      </c>
      <c r="E345" s="184" t="s">
        <v>804</v>
      </c>
      <c r="F345" s="184" t="s">
        <v>805</v>
      </c>
      <c r="G345" s="171"/>
      <c r="H345" s="171"/>
      <c r="I345" s="174"/>
      <c r="J345" s="185">
        <f>BK345</f>
        <v>0</v>
      </c>
      <c r="K345" s="171"/>
      <c r="L345" s="176"/>
      <c r="M345" s="177"/>
      <c r="N345" s="178"/>
      <c r="O345" s="178"/>
      <c r="P345" s="179">
        <f>SUM(P346:P350)</f>
        <v>0</v>
      </c>
      <c r="Q345" s="178"/>
      <c r="R345" s="179">
        <f>SUM(R346:R350)</f>
        <v>2.5040000000000003E-2</v>
      </c>
      <c r="S345" s="178"/>
      <c r="T345" s="180">
        <f>SUM(T346:T350)</f>
        <v>4.9399999999999999E-3</v>
      </c>
      <c r="AR345" s="181" t="s">
        <v>144</v>
      </c>
      <c r="AT345" s="182" t="s">
        <v>72</v>
      </c>
      <c r="AU345" s="182" t="s">
        <v>81</v>
      </c>
      <c r="AY345" s="181" t="s">
        <v>136</v>
      </c>
      <c r="BK345" s="183">
        <f>SUM(BK346:BK350)</f>
        <v>0</v>
      </c>
    </row>
    <row r="346" spans="1:65" s="2" customFormat="1" ht="24" customHeight="1">
      <c r="A346" s="32"/>
      <c r="B346" s="33"/>
      <c r="C346" s="186" t="s">
        <v>810</v>
      </c>
      <c r="D346" s="186" t="s">
        <v>139</v>
      </c>
      <c r="E346" s="187" t="s">
        <v>807</v>
      </c>
      <c r="F346" s="188" t="s">
        <v>808</v>
      </c>
      <c r="G346" s="189" t="s">
        <v>142</v>
      </c>
      <c r="H346" s="190">
        <v>4</v>
      </c>
      <c r="I346" s="191"/>
      <c r="J346" s="192">
        <f>ROUND(I346*H346,2)</f>
        <v>0</v>
      </c>
      <c r="K346" s="193"/>
      <c r="L346" s="37"/>
      <c r="M346" s="194" t="s">
        <v>19</v>
      </c>
      <c r="N346" s="195" t="s">
        <v>45</v>
      </c>
      <c r="O346" s="62"/>
      <c r="P346" s="196">
        <f>O346*H346</f>
        <v>0</v>
      </c>
      <c r="Q346" s="196">
        <v>0</v>
      </c>
      <c r="R346" s="196">
        <f>Q346*H346</f>
        <v>0</v>
      </c>
      <c r="S346" s="196">
        <v>1.4999999999999999E-4</v>
      </c>
      <c r="T346" s="197">
        <f>S346*H346</f>
        <v>5.9999999999999995E-4</v>
      </c>
      <c r="U346" s="32"/>
      <c r="V346" s="32"/>
      <c r="W346" s="32"/>
      <c r="X346" s="32"/>
      <c r="Y346" s="32"/>
      <c r="Z346" s="32"/>
      <c r="AA346" s="32"/>
      <c r="AB346" s="32"/>
      <c r="AC346" s="32"/>
      <c r="AD346" s="32"/>
      <c r="AE346" s="32"/>
      <c r="AR346" s="198" t="s">
        <v>211</v>
      </c>
      <c r="AT346" s="198" t="s">
        <v>139</v>
      </c>
      <c r="AU346" s="198" t="s">
        <v>144</v>
      </c>
      <c r="AY346" s="15" t="s">
        <v>136</v>
      </c>
      <c r="BE346" s="199">
        <f>IF(N346="základní",J346,0)</f>
        <v>0</v>
      </c>
      <c r="BF346" s="199">
        <f>IF(N346="snížená",J346,0)</f>
        <v>0</v>
      </c>
      <c r="BG346" s="199">
        <f>IF(N346="zákl. přenesená",J346,0)</f>
        <v>0</v>
      </c>
      <c r="BH346" s="199">
        <f>IF(N346="sníž. přenesená",J346,0)</f>
        <v>0</v>
      </c>
      <c r="BI346" s="199">
        <f>IF(N346="nulová",J346,0)</f>
        <v>0</v>
      </c>
      <c r="BJ346" s="15" t="s">
        <v>144</v>
      </c>
      <c r="BK346" s="199">
        <f>ROUND(I346*H346,2)</f>
        <v>0</v>
      </c>
      <c r="BL346" s="15" t="s">
        <v>211</v>
      </c>
      <c r="BM346" s="198" t="s">
        <v>1313</v>
      </c>
    </row>
    <row r="347" spans="1:65" s="2" customFormat="1" ht="16.5" customHeight="1">
      <c r="A347" s="32"/>
      <c r="B347" s="33"/>
      <c r="C347" s="186" t="s">
        <v>815</v>
      </c>
      <c r="D347" s="186" t="s">
        <v>139</v>
      </c>
      <c r="E347" s="187" t="s">
        <v>811</v>
      </c>
      <c r="F347" s="188" t="s">
        <v>812</v>
      </c>
      <c r="G347" s="189" t="s">
        <v>142</v>
      </c>
      <c r="H347" s="190">
        <v>14</v>
      </c>
      <c r="I347" s="191"/>
      <c r="J347" s="192">
        <f>ROUND(I347*H347,2)</f>
        <v>0</v>
      </c>
      <c r="K347" s="193"/>
      <c r="L347" s="37"/>
      <c r="M347" s="194" t="s">
        <v>19</v>
      </c>
      <c r="N347" s="195" t="s">
        <v>45</v>
      </c>
      <c r="O347" s="62"/>
      <c r="P347" s="196">
        <f>O347*H347</f>
        <v>0</v>
      </c>
      <c r="Q347" s="196">
        <v>1E-3</v>
      </c>
      <c r="R347" s="196">
        <f>Q347*H347</f>
        <v>1.4E-2</v>
      </c>
      <c r="S347" s="196">
        <v>3.1E-4</v>
      </c>
      <c r="T347" s="197">
        <f>S347*H347</f>
        <v>4.3400000000000001E-3</v>
      </c>
      <c r="U347" s="32"/>
      <c r="V347" s="32"/>
      <c r="W347" s="32"/>
      <c r="X347" s="32"/>
      <c r="Y347" s="32"/>
      <c r="Z347" s="32"/>
      <c r="AA347" s="32"/>
      <c r="AB347" s="32"/>
      <c r="AC347" s="32"/>
      <c r="AD347" s="32"/>
      <c r="AE347" s="32"/>
      <c r="AR347" s="198" t="s">
        <v>211</v>
      </c>
      <c r="AT347" s="198" t="s">
        <v>139</v>
      </c>
      <c r="AU347" s="198" t="s">
        <v>144</v>
      </c>
      <c r="AY347" s="15" t="s">
        <v>136</v>
      </c>
      <c r="BE347" s="199">
        <f>IF(N347="základní",J347,0)</f>
        <v>0</v>
      </c>
      <c r="BF347" s="199">
        <f>IF(N347="snížená",J347,0)</f>
        <v>0</v>
      </c>
      <c r="BG347" s="199">
        <f>IF(N347="zákl. přenesená",J347,0)</f>
        <v>0</v>
      </c>
      <c r="BH347" s="199">
        <f>IF(N347="sníž. přenesená",J347,0)</f>
        <v>0</v>
      </c>
      <c r="BI347" s="199">
        <f>IF(N347="nulová",J347,0)</f>
        <v>0</v>
      </c>
      <c r="BJ347" s="15" t="s">
        <v>144</v>
      </c>
      <c r="BK347" s="199">
        <f>ROUND(I347*H347,2)</f>
        <v>0</v>
      </c>
      <c r="BL347" s="15" t="s">
        <v>211</v>
      </c>
      <c r="BM347" s="198" t="s">
        <v>1314</v>
      </c>
    </row>
    <row r="348" spans="1:65" s="2" customFormat="1" ht="39">
      <c r="A348" s="32"/>
      <c r="B348" s="33"/>
      <c r="C348" s="34"/>
      <c r="D348" s="200" t="s">
        <v>154</v>
      </c>
      <c r="E348" s="34"/>
      <c r="F348" s="201" t="s">
        <v>814</v>
      </c>
      <c r="G348" s="34"/>
      <c r="H348" s="34"/>
      <c r="I348" s="106"/>
      <c r="J348" s="34"/>
      <c r="K348" s="34"/>
      <c r="L348" s="37"/>
      <c r="M348" s="202"/>
      <c r="N348" s="203"/>
      <c r="O348" s="62"/>
      <c r="P348" s="62"/>
      <c r="Q348" s="62"/>
      <c r="R348" s="62"/>
      <c r="S348" s="62"/>
      <c r="T348" s="63"/>
      <c r="U348" s="32"/>
      <c r="V348" s="32"/>
      <c r="W348" s="32"/>
      <c r="X348" s="32"/>
      <c r="Y348" s="32"/>
      <c r="Z348" s="32"/>
      <c r="AA348" s="32"/>
      <c r="AB348" s="32"/>
      <c r="AC348" s="32"/>
      <c r="AD348" s="32"/>
      <c r="AE348" s="32"/>
      <c r="AT348" s="15" t="s">
        <v>154</v>
      </c>
      <c r="AU348" s="15" t="s">
        <v>144</v>
      </c>
    </row>
    <row r="349" spans="1:65" s="2" customFormat="1" ht="24" customHeight="1">
      <c r="A349" s="32"/>
      <c r="B349" s="33"/>
      <c r="C349" s="186" t="s">
        <v>819</v>
      </c>
      <c r="D349" s="186" t="s">
        <v>139</v>
      </c>
      <c r="E349" s="187" t="s">
        <v>816</v>
      </c>
      <c r="F349" s="188" t="s">
        <v>817</v>
      </c>
      <c r="G349" s="189" t="s">
        <v>142</v>
      </c>
      <c r="H349" s="190">
        <v>37</v>
      </c>
      <c r="I349" s="191"/>
      <c r="J349" s="192">
        <f>ROUND(I349*H349,2)</f>
        <v>0</v>
      </c>
      <c r="K349" s="193"/>
      <c r="L349" s="37"/>
      <c r="M349" s="194" t="s">
        <v>19</v>
      </c>
      <c r="N349" s="195" t="s">
        <v>45</v>
      </c>
      <c r="O349" s="62"/>
      <c r="P349" s="196">
        <f>O349*H349</f>
        <v>0</v>
      </c>
      <c r="Q349" s="196">
        <v>2.0000000000000001E-4</v>
      </c>
      <c r="R349" s="196">
        <f>Q349*H349</f>
        <v>7.4000000000000003E-3</v>
      </c>
      <c r="S349" s="196">
        <v>0</v>
      </c>
      <c r="T349" s="197">
        <f>S349*H349</f>
        <v>0</v>
      </c>
      <c r="U349" s="32"/>
      <c r="V349" s="32"/>
      <c r="W349" s="32"/>
      <c r="X349" s="32"/>
      <c r="Y349" s="32"/>
      <c r="Z349" s="32"/>
      <c r="AA349" s="32"/>
      <c r="AB349" s="32"/>
      <c r="AC349" s="32"/>
      <c r="AD349" s="32"/>
      <c r="AE349" s="32"/>
      <c r="AR349" s="198" t="s">
        <v>211</v>
      </c>
      <c r="AT349" s="198" t="s">
        <v>139</v>
      </c>
      <c r="AU349" s="198" t="s">
        <v>144</v>
      </c>
      <c r="AY349" s="15" t="s">
        <v>136</v>
      </c>
      <c r="BE349" s="199">
        <f>IF(N349="základní",J349,0)</f>
        <v>0</v>
      </c>
      <c r="BF349" s="199">
        <f>IF(N349="snížená",J349,0)</f>
        <v>0</v>
      </c>
      <c r="BG349" s="199">
        <f>IF(N349="zákl. přenesená",J349,0)</f>
        <v>0</v>
      </c>
      <c r="BH349" s="199">
        <f>IF(N349="sníž. přenesená",J349,0)</f>
        <v>0</v>
      </c>
      <c r="BI349" s="199">
        <f>IF(N349="nulová",J349,0)</f>
        <v>0</v>
      </c>
      <c r="BJ349" s="15" t="s">
        <v>144</v>
      </c>
      <c r="BK349" s="199">
        <f>ROUND(I349*H349,2)</f>
        <v>0</v>
      </c>
      <c r="BL349" s="15" t="s">
        <v>211</v>
      </c>
      <c r="BM349" s="198" t="s">
        <v>1315</v>
      </c>
    </row>
    <row r="350" spans="1:65" s="2" customFormat="1" ht="36" customHeight="1">
      <c r="A350" s="32"/>
      <c r="B350" s="33"/>
      <c r="C350" s="186" t="s">
        <v>995</v>
      </c>
      <c r="D350" s="186" t="s">
        <v>139</v>
      </c>
      <c r="E350" s="187" t="s">
        <v>820</v>
      </c>
      <c r="F350" s="188" t="s">
        <v>821</v>
      </c>
      <c r="G350" s="189" t="s">
        <v>142</v>
      </c>
      <c r="H350" s="190">
        <v>14</v>
      </c>
      <c r="I350" s="191"/>
      <c r="J350" s="192">
        <f>ROUND(I350*H350,2)</f>
        <v>0</v>
      </c>
      <c r="K350" s="193"/>
      <c r="L350" s="37"/>
      <c r="M350" s="215" t="s">
        <v>19</v>
      </c>
      <c r="N350" s="216" t="s">
        <v>45</v>
      </c>
      <c r="O350" s="217"/>
      <c r="P350" s="218">
        <f>O350*H350</f>
        <v>0</v>
      </c>
      <c r="Q350" s="218">
        <v>2.5999999999999998E-4</v>
      </c>
      <c r="R350" s="218">
        <f>Q350*H350</f>
        <v>3.6399999999999996E-3</v>
      </c>
      <c r="S350" s="218">
        <v>0</v>
      </c>
      <c r="T350" s="219">
        <f>S350*H350</f>
        <v>0</v>
      </c>
      <c r="U350" s="32"/>
      <c r="V350" s="32"/>
      <c r="W350" s="32"/>
      <c r="X350" s="32"/>
      <c r="Y350" s="32"/>
      <c r="Z350" s="32"/>
      <c r="AA350" s="32"/>
      <c r="AB350" s="32"/>
      <c r="AC350" s="32"/>
      <c r="AD350" s="32"/>
      <c r="AE350" s="32"/>
      <c r="AR350" s="198" t="s">
        <v>211</v>
      </c>
      <c r="AT350" s="198" t="s">
        <v>139</v>
      </c>
      <c r="AU350" s="198" t="s">
        <v>144</v>
      </c>
      <c r="AY350" s="15" t="s">
        <v>136</v>
      </c>
      <c r="BE350" s="199">
        <f>IF(N350="základní",J350,0)</f>
        <v>0</v>
      </c>
      <c r="BF350" s="199">
        <f>IF(N350="snížená",J350,0)</f>
        <v>0</v>
      </c>
      <c r="BG350" s="199">
        <f>IF(N350="zákl. přenesená",J350,0)</f>
        <v>0</v>
      </c>
      <c r="BH350" s="199">
        <f>IF(N350="sníž. přenesená",J350,0)</f>
        <v>0</v>
      </c>
      <c r="BI350" s="199">
        <f>IF(N350="nulová",J350,0)</f>
        <v>0</v>
      </c>
      <c r="BJ350" s="15" t="s">
        <v>144</v>
      </c>
      <c r="BK350" s="199">
        <f>ROUND(I350*H350,2)</f>
        <v>0</v>
      </c>
      <c r="BL350" s="15" t="s">
        <v>211</v>
      </c>
      <c r="BM350" s="198" t="s">
        <v>1316</v>
      </c>
    </row>
    <row r="351" spans="1:65" s="2" customFormat="1" ht="6.95" customHeight="1">
      <c r="A351" s="32"/>
      <c r="B351" s="45"/>
      <c r="C351" s="46"/>
      <c r="D351" s="46"/>
      <c r="E351" s="46"/>
      <c r="F351" s="46"/>
      <c r="G351" s="46"/>
      <c r="H351" s="46"/>
      <c r="I351" s="134"/>
      <c r="J351" s="46"/>
      <c r="K351" s="46"/>
      <c r="L351" s="37"/>
      <c r="M351" s="32"/>
      <c r="O351" s="32"/>
      <c r="P351" s="32"/>
      <c r="Q351" s="32"/>
      <c r="R351" s="32"/>
      <c r="S351" s="32"/>
      <c r="T351" s="32"/>
      <c r="U351" s="32"/>
      <c r="V351" s="32"/>
      <c r="W351" s="32"/>
      <c r="X351" s="32"/>
      <c r="Y351" s="32"/>
      <c r="Z351" s="32"/>
      <c r="AA351" s="32"/>
      <c r="AB351" s="32"/>
      <c r="AC351" s="32"/>
      <c r="AD351" s="32"/>
      <c r="AE351" s="32"/>
    </row>
  </sheetData>
  <sheetProtection algorithmName="SHA-512" hashValue="2VnB1aSy5E24nmCFZWoz+SRi/Aocvfwh/v09IorlIKQOkoPAtZiZ9kro2WUSiOtjolwg1uACUPWA8/r4hpdxCA==" saltValue="Wj8xey3gp1NpmlooRm6+eGXRDY8oWo7gg5lMYt0Uq9Dcu7rl09ek2vcJXeF8rs5eXNDUO6EuExyWSUNq0LORSg==" spinCount="100000" sheet="1" objects="1" scenarios="1" formatColumns="0" formatRows="0" autoFilter="0"/>
  <autoFilter ref="C100:K350"/>
  <mergeCells count="9">
    <mergeCell ref="E50:H50"/>
    <mergeCell ref="E91:H91"/>
    <mergeCell ref="E93:H9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220" customWidth="1"/>
    <col min="2" max="2" width="1.6640625" style="220" customWidth="1"/>
    <col min="3" max="4" width="5" style="220" customWidth="1"/>
    <col min="5" max="5" width="11.6640625" style="220" customWidth="1"/>
    <col min="6" max="6" width="9.1640625" style="220" customWidth="1"/>
    <col min="7" max="7" width="5" style="220" customWidth="1"/>
    <col min="8" max="8" width="77.83203125" style="220" customWidth="1"/>
    <col min="9" max="10" width="20" style="220" customWidth="1"/>
    <col min="11" max="11" width="1.6640625" style="220" customWidth="1"/>
  </cols>
  <sheetData>
    <row r="1" spans="2:11" s="1" customFormat="1" ht="37.5" customHeight="1"/>
    <row r="2" spans="2:11" s="1" customFormat="1" ht="7.5" customHeight="1">
      <c r="B2" s="221"/>
      <c r="C2" s="222"/>
      <c r="D2" s="222"/>
      <c r="E2" s="222"/>
      <c r="F2" s="222"/>
      <c r="G2" s="222"/>
      <c r="H2" s="222"/>
      <c r="I2" s="222"/>
      <c r="J2" s="222"/>
      <c r="K2" s="223"/>
    </row>
    <row r="3" spans="2:11" s="13" customFormat="1" ht="45" customHeight="1">
      <c r="B3" s="224"/>
      <c r="C3" s="348" t="s">
        <v>1317</v>
      </c>
      <c r="D3" s="348"/>
      <c r="E3" s="348"/>
      <c r="F3" s="348"/>
      <c r="G3" s="348"/>
      <c r="H3" s="348"/>
      <c r="I3" s="348"/>
      <c r="J3" s="348"/>
      <c r="K3" s="225"/>
    </row>
    <row r="4" spans="2:11" s="1" customFormat="1" ht="25.5" customHeight="1">
      <c r="B4" s="226"/>
      <c r="C4" s="350" t="s">
        <v>1318</v>
      </c>
      <c r="D4" s="350"/>
      <c r="E4" s="350"/>
      <c r="F4" s="350"/>
      <c r="G4" s="350"/>
      <c r="H4" s="350"/>
      <c r="I4" s="350"/>
      <c r="J4" s="350"/>
      <c r="K4" s="227"/>
    </row>
    <row r="5" spans="2:11" s="1" customFormat="1" ht="5.25" customHeight="1">
      <c r="B5" s="226"/>
      <c r="C5" s="228"/>
      <c r="D5" s="228"/>
      <c r="E5" s="228"/>
      <c r="F5" s="228"/>
      <c r="G5" s="228"/>
      <c r="H5" s="228"/>
      <c r="I5" s="228"/>
      <c r="J5" s="228"/>
      <c r="K5" s="227"/>
    </row>
    <row r="6" spans="2:11" s="1" customFormat="1" ht="15" customHeight="1">
      <c r="B6" s="226"/>
      <c r="C6" s="349" t="s">
        <v>1319</v>
      </c>
      <c r="D6" s="349"/>
      <c r="E6" s="349"/>
      <c r="F6" s="349"/>
      <c r="G6" s="349"/>
      <c r="H6" s="349"/>
      <c r="I6" s="349"/>
      <c r="J6" s="349"/>
      <c r="K6" s="227"/>
    </row>
    <row r="7" spans="2:11" s="1" customFormat="1" ht="15" customHeight="1">
      <c r="B7" s="230"/>
      <c r="C7" s="349" t="s">
        <v>1320</v>
      </c>
      <c r="D7" s="349"/>
      <c r="E7" s="349"/>
      <c r="F7" s="349"/>
      <c r="G7" s="349"/>
      <c r="H7" s="349"/>
      <c r="I7" s="349"/>
      <c r="J7" s="349"/>
      <c r="K7" s="227"/>
    </row>
    <row r="8" spans="2:11" s="1" customFormat="1" ht="12.75" customHeight="1">
      <c r="B8" s="230"/>
      <c r="C8" s="229"/>
      <c r="D8" s="229"/>
      <c r="E8" s="229"/>
      <c r="F8" s="229"/>
      <c r="G8" s="229"/>
      <c r="H8" s="229"/>
      <c r="I8" s="229"/>
      <c r="J8" s="229"/>
      <c r="K8" s="227"/>
    </row>
    <row r="9" spans="2:11" s="1" customFormat="1" ht="15" customHeight="1">
      <c r="B9" s="230"/>
      <c r="C9" s="349" t="s">
        <v>1321</v>
      </c>
      <c r="D9" s="349"/>
      <c r="E9" s="349"/>
      <c r="F9" s="349"/>
      <c r="G9" s="349"/>
      <c r="H9" s="349"/>
      <c r="I9" s="349"/>
      <c r="J9" s="349"/>
      <c r="K9" s="227"/>
    </row>
    <row r="10" spans="2:11" s="1" customFormat="1" ht="15" customHeight="1">
      <c r="B10" s="230"/>
      <c r="C10" s="229"/>
      <c r="D10" s="349" t="s">
        <v>1322</v>
      </c>
      <c r="E10" s="349"/>
      <c r="F10" s="349"/>
      <c r="G10" s="349"/>
      <c r="H10" s="349"/>
      <c r="I10" s="349"/>
      <c r="J10" s="349"/>
      <c r="K10" s="227"/>
    </row>
    <row r="11" spans="2:11" s="1" customFormat="1" ht="15" customHeight="1">
      <c r="B11" s="230"/>
      <c r="C11" s="231"/>
      <c r="D11" s="349" t="s">
        <v>1323</v>
      </c>
      <c r="E11" s="349"/>
      <c r="F11" s="349"/>
      <c r="G11" s="349"/>
      <c r="H11" s="349"/>
      <c r="I11" s="349"/>
      <c r="J11" s="349"/>
      <c r="K11" s="227"/>
    </row>
    <row r="12" spans="2:11" s="1" customFormat="1" ht="15" customHeight="1">
      <c r="B12" s="230"/>
      <c r="C12" s="231"/>
      <c r="D12" s="229"/>
      <c r="E12" s="229"/>
      <c r="F12" s="229"/>
      <c r="G12" s="229"/>
      <c r="H12" s="229"/>
      <c r="I12" s="229"/>
      <c r="J12" s="229"/>
      <c r="K12" s="227"/>
    </row>
    <row r="13" spans="2:11" s="1" customFormat="1" ht="15" customHeight="1">
      <c r="B13" s="230"/>
      <c r="C13" s="231"/>
      <c r="D13" s="232" t="s">
        <v>1324</v>
      </c>
      <c r="E13" s="229"/>
      <c r="F13" s="229"/>
      <c r="G13" s="229"/>
      <c r="H13" s="229"/>
      <c r="I13" s="229"/>
      <c r="J13" s="229"/>
      <c r="K13" s="227"/>
    </row>
    <row r="14" spans="2:11" s="1" customFormat="1" ht="12.75" customHeight="1">
      <c r="B14" s="230"/>
      <c r="C14" s="231"/>
      <c r="D14" s="231"/>
      <c r="E14" s="231"/>
      <c r="F14" s="231"/>
      <c r="G14" s="231"/>
      <c r="H14" s="231"/>
      <c r="I14" s="231"/>
      <c r="J14" s="231"/>
      <c r="K14" s="227"/>
    </row>
    <row r="15" spans="2:11" s="1" customFormat="1" ht="15" customHeight="1">
      <c r="B15" s="230"/>
      <c r="C15" s="231"/>
      <c r="D15" s="349" t="s">
        <v>1325</v>
      </c>
      <c r="E15" s="349"/>
      <c r="F15" s="349"/>
      <c r="G15" s="349"/>
      <c r="H15" s="349"/>
      <c r="I15" s="349"/>
      <c r="J15" s="349"/>
      <c r="K15" s="227"/>
    </row>
    <row r="16" spans="2:11" s="1" customFormat="1" ht="15" customHeight="1">
      <c r="B16" s="230"/>
      <c r="C16" s="231"/>
      <c r="D16" s="349" t="s">
        <v>1326</v>
      </c>
      <c r="E16" s="349"/>
      <c r="F16" s="349"/>
      <c r="G16" s="349"/>
      <c r="H16" s="349"/>
      <c r="I16" s="349"/>
      <c r="J16" s="349"/>
      <c r="K16" s="227"/>
    </row>
    <row r="17" spans="2:11" s="1" customFormat="1" ht="15" customHeight="1">
      <c r="B17" s="230"/>
      <c r="C17" s="231"/>
      <c r="D17" s="349" t="s">
        <v>1327</v>
      </c>
      <c r="E17" s="349"/>
      <c r="F17" s="349"/>
      <c r="G17" s="349"/>
      <c r="H17" s="349"/>
      <c r="I17" s="349"/>
      <c r="J17" s="349"/>
      <c r="K17" s="227"/>
    </row>
    <row r="18" spans="2:11" s="1" customFormat="1" ht="15" customHeight="1">
      <c r="B18" s="230"/>
      <c r="C18" s="231"/>
      <c r="D18" s="231"/>
      <c r="E18" s="233" t="s">
        <v>80</v>
      </c>
      <c r="F18" s="349" t="s">
        <v>1328</v>
      </c>
      <c r="G18" s="349"/>
      <c r="H18" s="349"/>
      <c r="I18" s="349"/>
      <c r="J18" s="349"/>
      <c r="K18" s="227"/>
    </row>
    <row r="19" spans="2:11" s="1" customFormat="1" ht="15" customHeight="1">
      <c r="B19" s="230"/>
      <c r="C19" s="231"/>
      <c r="D19" s="231"/>
      <c r="E19" s="233" t="s">
        <v>1329</v>
      </c>
      <c r="F19" s="349" t="s">
        <v>1330</v>
      </c>
      <c r="G19" s="349"/>
      <c r="H19" s="349"/>
      <c r="I19" s="349"/>
      <c r="J19" s="349"/>
      <c r="K19" s="227"/>
    </row>
    <row r="20" spans="2:11" s="1" customFormat="1" ht="15" customHeight="1">
      <c r="B20" s="230"/>
      <c r="C20" s="231"/>
      <c r="D20" s="231"/>
      <c r="E20" s="233" t="s">
        <v>1331</v>
      </c>
      <c r="F20" s="349" t="s">
        <v>1332</v>
      </c>
      <c r="G20" s="349"/>
      <c r="H20" s="349"/>
      <c r="I20" s="349"/>
      <c r="J20" s="349"/>
      <c r="K20" s="227"/>
    </row>
    <row r="21" spans="2:11" s="1" customFormat="1" ht="15" customHeight="1">
      <c r="B21" s="230"/>
      <c r="C21" s="231"/>
      <c r="D21" s="231"/>
      <c r="E21" s="233" t="s">
        <v>1333</v>
      </c>
      <c r="F21" s="349" t="s">
        <v>1334</v>
      </c>
      <c r="G21" s="349"/>
      <c r="H21" s="349"/>
      <c r="I21" s="349"/>
      <c r="J21" s="349"/>
      <c r="K21" s="227"/>
    </row>
    <row r="22" spans="2:11" s="1" customFormat="1" ht="15" customHeight="1">
      <c r="B22" s="230"/>
      <c r="C22" s="231"/>
      <c r="D22" s="231"/>
      <c r="E22" s="233" t="s">
        <v>1335</v>
      </c>
      <c r="F22" s="349" t="s">
        <v>1336</v>
      </c>
      <c r="G22" s="349"/>
      <c r="H22" s="349"/>
      <c r="I22" s="349"/>
      <c r="J22" s="349"/>
      <c r="K22" s="227"/>
    </row>
    <row r="23" spans="2:11" s="1" customFormat="1" ht="15" customHeight="1">
      <c r="B23" s="230"/>
      <c r="C23" s="231"/>
      <c r="D23" s="231"/>
      <c r="E23" s="233" t="s">
        <v>1337</v>
      </c>
      <c r="F23" s="349" t="s">
        <v>1338</v>
      </c>
      <c r="G23" s="349"/>
      <c r="H23" s="349"/>
      <c r="I23" s="349"/>
      <c r="J23" s="349"/>
      <c r="K23" s="227"/>
    </row>
    <row r="24" spans="2:11" s="1" customFormat="1" ht="12.75" customHeight="1">
      <c r="B24" s="230"/>
      <c r="C24" s="231"/>
      <c r="D24" s="231"/>
      <c r="E24" s="231"/>
      <c r="F24" s="231"/>
      <c r="G24" s="231"/>
      <c r="H24" s="231"/>
      <c r="I24" s="231"/>
      <c r="J24" s="231"/>
      <c r="K24" s="227"/>
    </row>
    <row r="25" spans="2:11" s="1" customFormat="1" ht="15" customHeight="1">
      <c r="B25" s="230"/>
      <c r="C25" s="349" t="s">
        <v>1339</v>
      </c>
      <c r="D25" s="349"/>
      <c r="E25" s="349"/>
      <c r="F25" s="349"/>
      <c r="G25" s="349"/>
      <c r="H25" s="349"/>
      <c r="I25" s="349"/>
      <c r="J25" s="349"/>
      <c r="K25" s="227"/>
    </row>
    <row r="26" spans="2:11" s="1" customFormat="1" ht="15" customHeight="1">
      <c r="B26" s="230"/>
      <c r="C26" s="349" t="s">
        <v>1340</v>
      </c>
      <c r="D26" s="349"/>
      <c r="E26" s="349"/>
      <c r="F26" s="349"/>
      <c r="G26" s="349"/>
      <c r="H26" s="349"/>
      <c r="I26" s="349"/>
      <c r="J26" s="349"/>
      <c r="K26" s="227"/>
    </row>
    <row r="27" spans="2:11" s="1" customFormat="1" ht="15" customHeight="1">
      <c r="B27" s="230"/>
      <c r="C27" s="229"/>
      <c r="D27" s="349" t="s">
        <v>1341</v>
      </c>
      <c r="E27" s="349"/>
      <c r="F27" s="349"/>
      <c r="G27" s="349"/>
      <c r="H27" s="349"/>
      <c r="I27" s="349"/>
      <c r="J27" s="349"/>
      <c r="K27" s="227"/>
    </row>
    <row r="28" spans="2:11" s="1" customFormat="1" ht="15" customHeight="1">
      <c r="B28" s="230"/>
      <c r="C28" s="231"/>
      <c r="D28" s="349" t="s">
        <v>1342</v>
      </c>
      <c r="E28" s="349"/>
      <c r="F28" s="349"/>
      <c r="G28" s="349"/>
      <c r="H28" s="349"/>
      <c r="I28" s="349"/>
      <c r="J28" s="349"/>
      <c r="K28" s="227"/>
    </row>
    <row r="29" spans="2:11" s="1" customFormat="1" ht="12.75" customHeight="1">
      <c r="B29" s="230"/>
      <c r="C29" s="231"/>
      <c r="D29" s="231"/>
      <c r="E29" s="231"/>
      <c r="F29" s="231"/>
      <c r="G29" s="231"/>
      <c r="H29" s="231"/>
      <c r="I29" s="231"/>
      <c r="J29" s="231"/>
      <c r="K29" s="227"/>
    </row>
    <row r="30" spans="2:11" s="1" customFormat="1" ht="15" customHeight="1">
      <c r="B30" s="230"/>
      <c r="C30" s="231"/>
      <c r="D30" s="349" t="s">
        <v>1343</v>
      </c>
      <c r="E30" s="349"/>
      <c r="F30" s="349"/>
      <c r="G30" s="349"/>
      <c r="H30" s="349"/>
      <c r="I30" s="349"/>
      <c r="J30" s="349"/>
      <c r="K30" s="227"/>
    </row>
    <row r="31" spans="2:11" s="1" customFormat="1" ht="15" customHeight="1">
      <c r="B31" s="230"/>
      <c r="C31" s="231"/>
      <c r="D31" s="349" t="s">
        <v>1344</v>
      </c>
      <c r="E31" s="349"/>
      <c r="F31" s="349"/>
      <c r="G31" s="349"/>
      <c r="H31" s="349"/>
      <c r="I31" s="349"/>
      <c r="J31" s="349"/>
      <c r="K31" s="227"/>
    </row>
    <row r="32" spans="2:11" s="1" customFormat="1" ht="12.75" customHeight="1">
      <c r="B32" s="230"/>
      <c r="C32" s="231"/>
      <c r="D32" s="231"/>
      <c r="E32" s="231"/>
      <c r="F32" s="231"/>
      <c r="G32" s="231"/>
      <c r="H32" s="231"/>
      <c r="I32" s="231"/>
      <c r="J32" s="231"/>
      <c r="K32" s="227"/>
    </row>
    <row r="33" spans="2:11" s="1" customFormat="1" ht="15" customHeight="1">
      <c r="B33" s="230"/>
      <c r="C33" s="231"/>
      <c r="D33" s="349" t="s">
        <v>1345</v>
      </c>
      <c r="E33" s="349"/>
      <c r="F33" s="349"/>
      <c r="G33" s="349"/>
      <c r="H33" s="349"/>
      <c r="I33" s="349"/>
      <c r="J33" s="349"/>
      <c r="K33" s="227"/>
    </row>
    <row r="34" spans="2:11" s="1" customFormat="1" ht="15" customHeight="1">
      <c r="B34" s="230"/>
      <c r="C34" s="231"/>
      <c r="D34" s="349" t="s">
        <v>1346</v>
      </c>
      <c r="E34" s="349"/>
      <c r="F34" s="349"/>
      <c r="G34" s="349"/>
      <c r="H34" s="349"/>
      <c r="I34" s="349"/>
      <c r="J34" s="349"/>
      <c r="K34" s="227"/>
    </row>
    <row r="35" spans="2:11" s="1" customFormat="1" ht="15" customHeight="1">
      <c r="B35" s="230"/>
      <c r="C35" s="231"/>
      <c r="D35" s="349" t="s">
        <v>1347</v>
      </c>
      <c r="E35" s="349"/>
      <c r="F35" s="349"/>
      <c r="G35" s="349"/>
      <c r="H35" s="349"/>
      <c r="I35" s="349"/>
      <c r="J35" s="349"/>
      <c r="K35" s="227"/>
    </row>
    <row r="36" spans="2:11" s="1" customFormat="1" ht="15" customHeight="1">
      <c r="B36" s="230"/>
      <c r="C36" s="231"/>
      <c r="D36" s="229"/>
      <c r="E36" s="232" t="s">
        <v>122</v>
      </c>
      <c r="F36" s="229"/>
      <c r="G36" s="349" t="s">
        <v>1348</v>
      </c>
      <c r="H36" s="349"/>
      <c r="I36" s="349"/>
      <c r="J36" s="349"/>
      <c r="K36" s="227"/>
    </row>
    <row r="37" spans="2:11" s="1" customFormat="1" ht="30.75" customHeight="1">
      <c r="B37" s="230"/>
      <c r="C37" s="231"/>
      <c r="D37" s="229"/>
      <c r="E37" s="232" t="s">
        <v>1349</v>
      </c>
      <c r="F37" s="229"/>
      <c r="G37" s="349" t="s">
        <v>1350</v>
      </c>
      <c r="H37" s="349"/>
      <c r="I37" s="349"/>
      <c r="J37" s="349"/>
      <c r="K37" s="227"/>
    </row>
    <row r="38" spans="2:11" s="1" customFormat="1" ht="15" customHeight="1">
      <c r="B38" s="230"/>
      <c r="C38" s="231"/>
      <c r="D38" s="229"/>
      <c r="E38" s="232" t="s">
        <v>54</v>
      </c>
      <c r="F38" s="229"/>
      <c r="G38" s="349" t="s">
        <v>1351</v>
      </c>
      <c r="H38" s="349"/>
      <c r="I38" s="349"/>
      <c r="J38" s="349"/>
      <c r="K38" s="227"/>
    </row>
    <row r="39" spans="2:11" s="1" customFormat="1" ht="15" customHeight="1">
      <c r="B39" s="230"/>
      <c r="C39" s="231"/>
      <c r="D39" s="229"/>
      <c r="E39" s="232" t="s">
        <v>55</v>
      </c>
      <c r="F39" s="229"/>
      <c r="G39" s="349" t="s">
        <v>1352</v>
      </c>
      <c r="H39" s="349"/>
      <c r="I39" s="349"/>
      <c r="J39" s="349"/>
      <c r="K39" s="227"/>
    </row>
    <row r="40" spans="2:11" s="1" customFormat="1" ht="15" customHeight="1">
      <c r="B40" s="230"/>
      <c r="C40" s="231"/>
      <c r="D40" s="229"/>
      <c r="E40" s="232" t="s">
        <v>123</v>
      </c>
      <c r="F40" s="229"/>
      <c r="G40" s="349" t="s">
        <v>1353</v>
      </c>
      <c r="H40" s="349"/>
      <c r="I40" s="349"/>
      <c r="J40" s="349"/>
      <c r="K40" s="227"/>
    </row>
    <row r="41" spans="2:11" s="1" customFormat="1" ht="15" customHeight="1">
      <c r="B41" s="230"/>
      <c r="C41" s="231"/>
      <c r="D41" s="229"/>
      <c r="E41" s="232" t="s">
        <v>124</v>
      </c>
      <c r="F41" s="229"/>
      <c r="G41" s="349" t="s">
        <v>1354</v>
      </c>
      <c r="H41" s="349"/>
      <c r="I41" s="349"/>
      <c r="J41" s="349"/>
      <c r="K41" s="227"/>
    </row>
    <row r="42" spans="2:11" s="1" customFormat="1" ht="15" customHeight="1">
      <c r="B42" s="230"/>
      <c r="C42" s="231"/>
      <c r="D42" s="229"/>
      <c r="E42" s="232" t="s">
        <v>1355</v>
      </c>
      <c r="F42" s="229"/>
      <c r="G42" s="349" t="s">
        <v>1356</v>
      </c>
      <c r="H42" s="349"/>
      <c r="I42" s="349"/>
      <c r="J42" s="349"/>
      <c r="K42" s="227"/>
    </row>
    <row r="43" spans="2:11" s="1" customFormat="1" ht="15" customHeight="1">
      <c r="B43" s="230"/>
      <c r="C43" s="231"/>
      <c r="D43" s="229"/>
      <c r="E43" s="232"/>
      <c r="F43" s="229"/>
      <c r="G43" s="349" t="s">
        <v>1357</v>
      </c>
      <c r="H43" s="349"/>
      <c r="I43" s="349"/>
      <c r="J43" s="349"/>
      <c r="K43" s="227"/>
    </row>
    <row r="44" spans="2:11" s="1" customFormat="1" ht="15" customHeight="1">
      <c r="B44" s="230"/>
      <c r="C44" s="231"/>
      <c r="D44" s="229"/>
      <c r="E44" s="232" t="s">
        <v>1358</v>
      </c>
      <c r="F44" s="229"/>
      <c r="G44" s="349" t="s">
        <v>1359</v>
      </c>
      <c r="H44" s="349"/>
      <c r="I44" s="349"/>
      <c r="J44" s="349"/>
      <c r="K44" s="227"/>
    </row>
    <row r="45" spans="2:11" s="1" customFormat="1" ht="15" customHeight="1">
      <c r="B45" s="230"/>
      <c r="C45" s="231"/>
      <c r="D45" s="229"/>
      <c r="E45" s="232" t="s">
        <v>126</v>
      </c>
      <c r="F45" s="229"/>
      <c r="G45" s="349" t="s">
        <v>1360</v>
      </c>
      <c r="H45" s="349"/>
      <c r="I45" s="349"/>
      <c r="J45" s="349"/>
      <c r="K45" s="227"/>
    </row>
    <row r="46" spans="2:11" s="1" customFormat="1" ht="12.75" customHeight="1">
      <c r="B46" s="230"/>
      <c r="C46" s="231"/>
      <c r="D46" s="229"/>
      <c r="E46" s="229"/>
      <c r="F46" s="229"/>
      <c r="G46" s="229"/>
      <c r="H46" s="229"/>
      <c r="I46" s="229"/>
      <c r="J46" s="229"/>
      <c r="K46" s="227"/>
    </row>
    <row r="47" spans="2:11" s="1" customFormat="1" ht="15" customHeight="1">
      <c r="B47" s="230"/>
      <c r="C47" s="231"/>
      <c r="D47" s="349" t="s">
        <v>1361</v>
      </c>
      <c r="E47" s="349"/>
      <c r="F47" s="349"/>
      <c r="G47" s="349"/>
      <c r="H47" s="349"/>
      <c r="I47" s="349"/>
      <c r="J47" s="349"/>
      <c r="K47" s="227"/>
    </row>
    <row r="48" spans="2:11" s="1" customFormat="1" ht="15" customHeight="1">
      <c r="B48" s="230"/>
      <c r="C48" s="231"/>
      <c r="D48" s="231"/>
      <c r="E48" s="349" t="s">
        <v>1362</v>
      </c>
      <c r="F48" s="349"/>
      <c r="G48" s="349"/>
      <c r="H48" s="349"/>
      <c r="I48" s="349"/>
      <c r="J48" s="349"/>
      <c r="K48" s="227"/>
    </row>
    <row r="49" spans="2:11" s="1" customFormat="1" ht="15" customHeight="1">
      <c r="B49" s="230"/>
      <c r="C49" s="231"/>
      <c r="D49" s="231"/>
      <c r="E49" s="349" t="s">
        <v>1363</v>
      </c>
      <c r="F49" s="349"/>
      <c r="G49" s="349"/>
      <c r="H49" s="349"/>
      <c r="I49" s="349"/>
      <c r="J49" s="349"/>
      <c r="K49" s="227"/>
    </row>
    <row r="50" spans="2:11" s="1" customFormat="1" ht="15" customHeight="1">
      <c r="B50" s="230"/>
      <c r="C50" s="231"/>
      <c r="D50" s="231"/>
      <c r="E50" s="349" t="s">
        <v>1364</v>
      </c>
      <c r="F50" s="349"/>
      <c r="G50" s="349"/>
      <c r="H50" s="349"/>
      <c r="I50" s="349"/>
      <c r="J50" s="349"/>
      <c r="K50" s="227"/>
    </row>
    <row r="51" spans="2:11" s="1" customFormat="1" ht="15" customHeight="1">
      <c r="B51" s="230"/>
      <c r="C51" s="231"/>
      <c r="D51" s="349" t="s">
        <v>1365</v>
      </c>
      <c r="E51" s="349"/>
      <c r="F51" s="349"/>
      <c r="G51" s="349"/>
      <c r="H51" s="349"/>
      <c r="I51" s="349"/>
      <c r="J51" s="349"/>
      <c r="K51" s="227"/>
    </row>
    <row r="52" spans="2:11" s="1" customFormat="1" ht="25.5" customHeight="1">
      <c r="B52" s="226"/>
      <c r="C52" s="350" t="s">
        <v>1366</v>
      </c>
      <c r="D52" s="350"/>
      <c r="E52" s="350"/>
      <c r="F52" s="350"/>
      <c r="G52" s="350"/>
      <c r="H52" s="350"/>
      <c r="I52" s="350"/>
      <c r="J52" s="350"/>
      <c r="K52" s="227"/>
    </row>
    <row r="53" spans="2:11" s="1" customFormat="1" ht="5.25" customHeight="1">
      <c r="B53" s="226"/>
      <c r="C53" s="228"/>
      <c r="D53" s="228"/>
      <c r="E53" s="228"/>
      <c r="F53" s="228"/>
      <c r="G53" s="228"/>
      <c r="H53" s="228"/>
      <c r="I53" s="228"/>
      <c r="J53" s="228"/>
      <c r="K53" s="227"/>
    </row>
    <row r="54" spans="2:11" s="1" customFormat="1" ht="15" customHeight="1">
      <c r="B54" s="226"/>
      <c r="C54" s="349" t="s">
        <v>1367</v>
      </c>
      <c r="D54" s="349"/>
      <c r="E54" s="349"/>
      <c r="F54" s="349"/>
      <c r="G54" s="349"/>
      <c r="H54" s="349"/>
      <c r="I54" s="349"/>
      <c r="J54" s="349"/>
      <c r="K54" s="227"/>
    </row>
    <row r="55" spans="2:11" s="1" customFormat="1" ht="15" customHeight="1">
      <c r="B55" s="226"/>
      <c r="C55" s="349" t="s">
        <v>1368</v>
      </c>
      <c r="D55" s="349"/>
      <c r="E55" s="349"/>
      <c r="F55" s="349"/>
      <c r="G55" s="349"/>
      <c r="H55" s="349"/>
      <c r="I55" s="349"/>
      <c r="J55" s="349"/>
      <c r="K55" s="227"/>
    </row>
    <row r="56" spans="2:11" s="1" customFormat="1" ht="12.75" customHeight="1">
      <c r="B56" s="226"/>
      <c r="C56" s="229"/>
      <c r="D56" s="229"/>
      <c r="E56" s="229"/>
      <c r="F56" s="229"/>
      <c r="G56" s="229"/>
      <c r="H56" s="229"/>
      <c r="I56" s="229"/>
      <c r="J56" s="229"/>
      <c r="K56" s="227"/>
    </row>
    <row r="57" spans="2:11" s="1" customFormat="1" ht="15" customHeight="1">
      <c r="B57" s="226"/>
      <c r="C57" s="349" t="s">
        <v>1369</v>
      </c>
      <c r="D57" s="349"/>
      <c r="E57" s="349"/>
      <c r="F57" s="349"/>
      <c r="G57" s="349"/>
      <c r="H57" s="349"/>
      <c r="I57" s="349"/>
      <c r="J57" s="349"/>
      <c r="K57" s="227"/>
    </row>
    <row r="58" spans="2:11" s="1" customFormat="1" ht="15" customHeight="1">
      <c r="B58" s="226"/>
      <c r="C58" s="231"/>
      <c r="D58" s="349" t="s">
        <v>1370</v>
      </c>
      <c r="E58" s="349"/>
      <c r="F58" s="349"/>
      <c r="G58" s="349"/>
      <c r="H58" s="349"/>
      <c r="I58" s="349"/>
      <c r="J58" s="349"/>
      <c r="K58" s="227"/>
    </row>
    <row r="59" spans="2:11" s="1" customFormat="1" ht="15" customHeight="1">
      <c r="B59" s="226"/>
      <c r="C59" s="231"/>
      <c r="D59" s="349" t="s">
        <v>1371</v>
      </c>
      <c r="E59" s="349"/>
      <c r="F59" s="349"/>
      <c r="G59" s="349"/>
      <c r="H59" s="349"/>
      <c r="I59" s="349"/>
      <c r="J59" s="349"/>
      <c r="K59" s="227"/>
    </row>
    <row r="60" spans="2:11" s="1" customFormat="1" ht="15" customHeight="1">
      <c r="B60" s="226"/>
      <c r="C60" s="231"/>
      <c r="D60" s="349" t="s">
        <v>1372</v>
      </c>
      <c r="E60" s="349"/>
      <c r="F60" s="349"/>
      <c r="G60" s="349"/>
      <c r="H60" s="349"/>
      <c r="I60" s="349"/>
      <c r="J60" s="349"/>
      <c r="K60" s="227"/>
    </row>
    <row r="61" spans="2:11" s="1" customFormat="1" ht="15" customHeight="1">
      <c r="B61" s="226"/>
      <c r="C61" s="231"/>
      <c r="D61" s="349" t="s">
        <v>1373</v>
      </c>
      <c r="E61" s="349"/>
      <c r="F61" s="349"/>
      <c r="G61" s="349"/>
      <c r="H61" s="349"/>
      <c r="I61" s="349"/>
      <c r="J61" s="349"/>
      <c r="K61" s="227"/>
    </row>
    <row r="62" spans="2:11" s="1" customFormat="1" ht="15" customHeight="1">
      <c r="B62" s="226"/>
      <c r="C62" s="231"/>
      <c r="D62" s="351" t="s">
        <v>1374</v>
      </c>
      <c r="E62" s="351"/>
      <c r="F62" s="351"/>
      <c r="G62" s="351"/>
      <c r="H62" s="351"/>
      <c r="I62" s="351"/>
      <c r="J62" s="351"/>
      <c r="K62" s="227"/>
    </row>
    <row r="63" spans="2:11" s="1" customFormat="1" ht="15" customHeight="1">
      <c r="B63" s="226"/>
      <c r="C63" s="231"/>
      <c r="D63" s="349" t="s">
        <v>1375</v>
      </c>
      <c r="E63" s="349"/>
      <c r="F63" s="349"/>
      <c r="G63" s="349"/>
      <c r="H63" s="349"/>
      <c r="I63" s="349"/>
      <c r="J63" s="349"/>
      <c r="K63" s="227"/>
    </row>
    <row r="64" spans="2:11" s="1" customFormat="1" ht="12.75" customHeight="1">
      <c r="B64" s="226"/>
      <c r="C64" s="231"/>
      <c r="D64" s="231"/>
      <c r="E64" s="234"/>
      <c r="F64" s="231"/>
      <c r="G64" s="231"/>
      <c r="H64" s="231"/>
      <c r="I64" s="231"/>
      <c r="J64" s="231"/>
      <c r="K64" s="227"/>
    </row>
    <row r="65" spans="2:11" s="1" customFormat="1" ht="15" customHeight="1">
      <c r="B65" s="226"/>
      <c r="C65" s="231"/>
      <c r="D65" s="349" t="s">
        <v>1376</v>
      </c>
      <c r="E65" s="349"/>
      <c r="F65" s="349"/>
      <c r="G65" s="349"/>
      <c r="H65" s="349"/>
      <c r="I65" s="349"/>
      <c r="J65" s="349"/>
      <c r="K65" s="227"/>
    </row>
    <row r="66" spans="2:11" s="1" customFormat="1" ht="15" customHeight="1">
      <c r="B66" s="226"/>
      <c r="C66" s="231"/>
      <c r="D66" s="351" t="s">
        <v>1377</v>
      </c>
      <c r="E66" s="351"/>
      <c r="F66" s="351"/>
      <c r="G66" s="351"/>
      <c r="H66" s="351"/>
      <c r="I66" s="351"/>
      <c r="J66" s="351"/>
      <c r="K66" s="227"/>
    </row>
    <row r="67" spans="2:11" s="1" customFormat="1" ht="15" customHeight="1">
      <c r="B67" s="226"/>
      <c r="C67" s="231"/>
      <c r="D67" s="349" t="s">
        <v>1378</v>
      </c>
      <c r="E67" s="349"/>
      <c r="F67" s="349"/>
      <c r="G67" s="349"/>
      <c r="H67" s="349"/>
      <c r="I67" s="349"/>
      <c r="J67" s="349"/>
      <c r="K67" s="227"/>
    </row>
    <row r="68" spans="2:11" s="1" customFormat="1" ht="15" customHeight="1">
      <c r="B68" s="226"/>
      <c r="C68" s="231"/>
      <c r="D68" s="349" t="s">
        <v>1379</v>
      </c>
      <c r="E68" s="349"/>
      <c r="F68" s="349"/>
      <c r="G68" s="349"/>
      <c r="H68" s="349"/>
      <c r="I68" s="349"/>
      <c r="J68" s="349"/>
      <c r="K68" s="227"/>
    </row>
    <row r="69" spans="2:11" s="1" customFormat="1" ht="15" customHeight="1">
      <c r="B69" s="226"/>
      <c r="C69" s="231"/>
      <c r="D69" s="349" t="s">
        <v>1380</v>
      </c>
      <c r="E69" s="349"/>
      <c r="F69" s="349"/>
      <c r="G69" s="349"/>
      <c r="H69" s="349"/>
      <c r="I69" s="349"/>
      <c r="J69" s="349"/>
      <c r="K69" s="227"/>
    </row>
    <row r="70" spans="2:11" s="1" customFormat="1" ht="15" customHeight="1">
      <c r="B70" s="226"/>
      <c r="C70" s="231"/>
      <c r="D70" s="349" t="s">
        <v>1381</v>
      </c>
      <c r="E70" s="349"/>
      <c r="F70" s="349"/>
      <c r="G70" s="349"/>
      <c r="H70" s="349"/>
      <c r="I70" s="349"/>
      <c r="J70" s="349"/>
      <c r="K70" s="227"/>
    </row>
    <row r="71" spans="2:11" s="1" customFormat="1" ht="12.75" customHeight="1">
      <c r="B71" s="235"/>
      <c r="C71" s="236"/>
      <c r="D71" s="236"/>
      <c r="E71" s="236"/>
      <c r="F71" s="236"/>
      <c r="G71" s="236"/>
      <c r="H71" s="236"/>
      <c r="I71" s="236"/>
      <c r="J71" s="236"/>
      <c r="K71" s="237"/>
    </row>
    <row r="72" spans="2:11" s="1" customFormat="1" ht="18.75" customHeight="1">
      <c r="B72" s="238"/>
      <c r="C72" s="238"/>
      <c r="D72" s="238"/>
      <c r="E72" s="238"/>
      <c r="F72" s="238"/>
      <c r="G72" s="238"/>
      <c r="H72" s="238"/>
      <c r="I72" s="238"/>
      <c r="J72" s="238"/>
      <c r="K72" s="239"/>
    </row>
    <row r="73" spans="2:11" s="1" customFormat="1" ht="18.75" customHeight="1">
      <c r="B73" s="239"/>
      <c r="C73" s="239"/>
      <c r="D73" s="239"/>
      <c r="E73" s="239"/>
      <c r="F73" s="239"/>
      <c r="G73" s="239"/>
      <c r="H73" s="239"/>
      <c r="I73" s="239"/>
      <c r="J73" s="239"/>
      <c r="K73" s="239"/>
    </row>
    <row r="74" spans="2:11" s="1" customFormat="1" ht="7.5" customHeight="1">
      <c r="B74" s="240"/>
      <c r="C74" s="241"/>
      <c r="D74" s="241"/>
      <c r="E74" s="241"/>
      <c r="F74" s="241"/>
      <c r="G74" s="241"/>
      <c r="H74" s="241"/>
      <c r="I74" s="241"/>
      <c r="J74" s="241"/>
      <c r="K74" s="242"/>
    </row>
    <row r="75" spans="2:11" s="1" customFormat="1" ht="45" customHeight="1">
      <c r="B75" s="243"/>
      <c r="C75" s="352" t="s">
        <v>1382</v>
      </c>
      <c r="D75" s="352"/>
      <c r="E75" s="352"/>
      <c r="F75" s="352"/>
      <c r="G75" s="352"/>
      <c r="H75" s="352"/>
      <c r="I75" s="352"/>
      <c r="J75" s="352"/>
      <c r="K75" s="244"/>
    </row>
    <row r="76" spans="2:11" s="1" customFormat="1" ht="17.25" customHeight="1">
      <c r="B76" s="243"/>
      <c r="C76" s="245" t="s">
        <v>1383</v>
      </c>
      <c r="D76" s="245"/>
      <c r="E76" s="245"/>
      <c r="F76" s="245" t="s">
        <v>1384</v>
      </c>
      <c r="G76" s="246"/>
      <c r="H76" s="245" t="s">
        <v>55</v>
      </c>
      <c r="I76" s="245" t="s">
        <v>58</v>
      </c>
      <c r="J76" s="245" t="s">
        <v>1385</v>
      </c>
      <c r="K76" s="244"/>
    </row>
    <row r="77" spans="2:11" s="1" customFormat="1" ht="17.25" customHeight="1">
      <c r="B77" s="243"/>
      <c r="C77" s="247" t="s">
        <v>1386</v>
      </c>
      <c r="D77" s="247"/>
      <c r="E77" s="247"/>
      <c r="F77" s="248" t="s">
        <v>1387</v>
      </c>
      <c r="G77" s="249"/>
      <c r="H77" s="247"/>
      <c r="I77" s="247"/>
      <c r="J77" s="247" t="s">
        <v>1388</v>
      </c>
      <c r="K77" s="244"/>
    </row>
    <row r="78" spans="2:11" s="1" customFormat="1" ht="5.25" customHeight="1">
      <c r="B78" s="243"/>
      <c r="C78" s="250"/>
      <c r="D78" s="250"/>
      <c r="E78" s="250"/>
      <c r="F78" s="250"/>
      <c r="G78" s="251"/>
      <c r="H78" s="250"/>
      <c r="I78" s="250"/>
      <c r="J78" s="250"/>
      <c r="K78" s="244"/>
    </row>
    <row r="79" spans="2:11" s="1" customFormat="1" ht="15" customHeight="1">
      <c r="B79" s="243"/>
      <c r="C79" s="232" t="s">
        <v>54</v>
      </c>
      <c r="D79" s="250"/>
      <c r="E79" s="250"/>
      <c r="F79" s="252" t="s">
        <v>1389</v>
      </c>
      <c r="G79" s="251"/>
      <c r="H79" s="232" t="s">
        <v>1390</v>
      </c>
      <c r="I79" s="232" t="s">
        <v>1391</v>
      </c>
      <c r="J79" s="232">
        <v>20</v>
      </c>
      <c r="K79" s="244"/>
    </row>
    <row r="80" spans="2:11" s="1" customFormat="1" ht="15" customHeight="1">
      <c r="B80" s="243"/>
      <c r="C80" s="232" t="s">
        <v>1392</v>
      </c>
      <c r="D80" s="232"/>
      <c r="E80" s="232"/>
      <c r="F80" s="252" t="s">
        <v>1389</v>
      </c>
      <c r="G80" s="251"/>
      <c r="H80" s="232" t="s">
        <v>1393</v>
      </c>
      <c r="I80" s="232" t="s">
        <v>1391</v>
      </c>
      <c r="J80" s="232">
        <v>120</v>
      </c>
      <c r="K80" s="244"/>
    </row>
    <row r="81" spans="2:11" s="1" customFormat="1" ht="15" customHeight="1">
      <c r="B81" s="253"/>
      <c r="C81" s="232" t="s">
        <v>1394</v>
      </c>
      <c r="D81" s="232"/>
      <c r="E81" s="232"/>
      <c r="F81" s="252" t="s">
        <v>1395</v>
      </c>
      <c r="G81" s="251"/>
      <c r="H81" s="232" t="s">
        <v>1396</v>
      </c>
      <c r="I81" s="232" t="s">
        <v>1391</v>
      </c>
      <c r="J81" s="232">
        <v>50</v>
      </c>
      <c r="K81" s="244"/>
    </row>
    <row r="82" spans="2:11" s="1" customFormat="1" ht="15" customHeight="1">
      <c r="B82" s="253"/>
      <c r="C82" s="232" t="s">
        <v>1397</v>
      </c>
      <c r="D82" s="232"/>
      <c r="E82" s="232"/>
      <c r="F82" s="252" t="s">
        <v>1389</v>
      </c>
      <c r="G82" s="251"/>
      <c r="H82" s="232" t="s">
        <v>1398</v>
      </c>
      <c r="I82" s="232" t="s">
        <v>1399</v>
      </c>
      <c r="J82" s="232"/>
      <c r="K82" s="244"/>
    </row>
    <row r="83" spans="2:11" s="1" customFormat="1" ht="15" customHeight="1">
      <c r="B83" s="253"/>
      <c r="C83" s="254" t="s">
        <v>1400</v>
      </c>
      <c r="D83" s="254"/>
      <c r="E83" s="254"/>
      <c r="F83" s="255" t="s">
        <v>1395</v>
      </c>
      <c r="G83" s="254"/>
      <c r="H83" s="254" t="s">
        <v>1401</v>
      </c>
      <c r="I83" s="254" t="s">
        <v>1391</v>
      </c>
      <c r="J83" s="254">
        <v>15</v>
      </c>
      <c r="K83" s="244"/>
    </row>
    <row r="84" spans="2:11" s="1" customFormat="1" ht="15" customHeight="1">
      <c r="B84" s="253"/>
      <c r="C84" s="254" t="s">
        <v>1402</v>
      </c>
      <c r="D84" s="254"/>
      <c r="E84" s="254"/>
      <c r="F84" s="255" t="s">
        <v>1395</v>
      </c>
      <c r="G84" s="254"/>
      <c r="H84" s="254" t="s">
        <v>1403</v>
      </c>
      <c r="I84" s="254" t="s">
        <v>1391</v>
      </c>
      <c r="J84" s="254">
        <v>15</v>
      </c>
      <c r="K84" s="244"/>
    </row>
    <row r="85" spans="2:11" s="1" customFormat="1" ht="15" customHeight="1">
      <c r="B85" s="253"/>
      <c r="C85" s="254" t="s">
        <v>1404</v>
      </c>
      <c r="D85" s="254"/>
      <c r="E85" s="254"/>
      <c r="F85" s="255" t="s">
        <v>1395</v>
      </c>
      <c r="G85" s="254"/>
      <c r="H85" s="254" t="s">
        <v>1405</v>
      </c>
      <c r="I85" s="254" t="s">
        <v>1391</v>
      </c>
      <c r="J85" s="254">
        <v>20</v>
      </c>
      <c r="K85" s="244"/>
    </row>
    <row r="86" spans="2:11" s="1" customFormat="1" ht="15" customHeight="1">
      <c r="B86" s="253"/>
      <c r="C86" s="254" t="s">
        <v>1406</v>
      </c>
      <c r="D86" s="254"/>
      <c r="E86" s="254"/>
      <c r="F86" s="255" t="s">
        <v>1395</v>
      </c>
      <c r="G86" s="254"/>
      <c r="H86" s="254" t="s">
        <v>1407</v>
      </c>
      <c r="I86" s="254" t="s">
        <v>1391</v>
      </c>
      <c r="J86" s="254">
        <v>20</v>
      </c>
      <c r="K86" s="244"/>
    </row>
    <row r="87" spans="2:11" s="1" customFormat="1" ht="15" customHeight="1">
      <c r="B87" s="253"/>
      <c r="C87" s="232" t="s">
        <v>1408</v>
      </c>
      <c r="D87" s="232"/>
      <c r="E87" s="232"/>
      <c r="F87" s="252" t="s">
        <v>1395</v>
      </c>
      <c r="G87" s="251"/>
      <c r="H87" s="232" t="s">
        <v>1409</v>
      </c>
      <c r="I87" s="232" t="s">
        <v>1391</v>
      </c>
      <c r="J87" s="232">
        <v>50</v>
      </c>
      <c r="K87" s="244"/>
    </row>
    <row r="88" spans="2:11" s="1" customFormat="1" ht="15" customHeight="1">
      <c r="B88" s="253"/>
      <c r="C88" s="232" t="s">
        <v>1410</v>
      </c>
      <c r="D88" s="232"/>
      <c r="E88" s="232"/>
      <c r="F88" s="252" t="s">
        <v>1395</v>
      </c>
      <c r="G88" s="251"/>
      <c r="H88" s="232" t="s">
        <v>1411</v>
      </c>
      <c r="I88" s="232" t="s">
        <v>1391</v>
      </c>
      <c r="J88" s="232">
        <v>20</v>
      </c>
      <c r="K88" s="244"/>
    </row>
    <row r="89" spans="2:11" s="1" customFormat="1" ht="15" customHeight="1">
      <c r="B89" s="253"/>
      <c r="C89" s="232" t="s">
        <v>1412</v>
      </c>
      <c r="D89" s="232"/>
      <c r="E89" s="232"/>
      <c r="F89" s="252" t="s">
        <v>1395</v>
      </c>
      <c r="G89" s="251"/>
      <c r="H89" s="232" t="s">
        <v>1413</v>
      </c>
      <c r="I89" s="232" t="s">
        <v>1391</v>
      </c>
      <c r="J89" s="232">
        <v>20</v>
      </c>
      <c r="K89" s="244"/>
    </row>
    <row r="90" spans="2:11" s="1" customFormat="1" ht="15" customHeight="1">
      <c r="B90" s="253"/>
      <c r="C90" s="232" t="s">
        <v>1414</v>
      </c>
      <c r="D90" s="232"/>
      <c r="E90" s="232"/>
      <c r="F90" s="252" t="s">
        <v>1395</v>
      </c>
      <c r="G90" s="251"/>
      <c r="H90" s="232" t="s">
        <v>1415</v>
      </c>
      <c r="I90" s="232" t="s">
        <v>1391</v>
      </c>
      <c r="J90" s="232">
        <v>50</v>
      </c>
      <c r="K90" s="244"/>
    </row>
    <row r="91" spans="2:11" s="1" customFormat="1" ht="15" customHeight="1">
      <c r="B91" s="253"/>
      <c r="C91" s="232" t="s">
        <v>1416</v>
      </c>
      <c r="D91" s="232"/>
      <c r="E91" s="232"/>
      <c r="F91" s="252" t="s">
        <v>1395</v>
      </c>
      <c r="G91" s="251"/>
      <c r="H91" s="232" t="s">
        <v>1416</v>
      </c>
      <c r="I91" s="232" t="s">
        <v>1391</v>
      </c>
      <c r="J91" s="232">
        <v>50</v>
      </c>
      <c r="K91" s="244"/>
    </row>
    <row r="92" spans="2:11" s="1" customFormat="1" ht="15" customHeight="1">
      <c r="B92" s="253"/>
      <c r="C92" s="232" t="s">
        <v>1417</v>
      </c>
      <c r="D92" s="232"/>
      <c r="E92" s="232"/>
      <c r="F92" s="252" t="s">
        <v>1395</v>
      </c>
      <c r="G92" s="251"/>
      <c r="H92" s="232" t="s">
        <v>1418</v>
      </c>
      <c r="I92" s="232" t="s">
        <v>1391</v>
      </c>
      <c r="J92" s="232">
        <v>255</v>
      </c>
      <c r="K92" s="244"/>
    </row>
    <row r="93" spans="2:11" s="1" customFormat="1" ht="15" customHeight="1">
      <c r="B93" s="253"/>
      <c r="C93" s="232" t="s">
        <v>1419</v>
      </c>
      <c r="D93" s="232"/>
      <c r="E93" s="232"/>
      <c r="F93" s="252" t="s">
        <v>1389</v>
      </c>
      <c r="G93" s="251"/>
      <c r="H93" s="232" t="s">
        <v>1420</v>
      </c>
      <c r="I93" s="232" t="s">
        <v>1421</v>
      </c>
      <c r="J93" s="232"/>
      <c r="K93" s="244"/>
    </row>
    <row r="94" spans="2:11" s="1" customFormat="1" ht="15" customHeight="1">
      <c r="B94" s="253"/>
      <c r="C94" s="232" t="s">
        <v>1422</v>
      </c>
      <c r="D94" s="232"/>
      <c r="E94" s="232"/>
      <c r="F94" s="252" t="s">
        <v>1389</v>
      </c>
      <c r="G94" s="251"/>
      <c r="H94" s="232" t="s">
        <v>1423</v>
      </c>
      <c r="I94" s="232" t="s">
        <v>1424</v>
      </c>
      <c r="J94" s="232"/>
      <c r="K94" s="244"/>
    </row>
    <row r="95" spans="2:11" s="1" customFormat="1" ht="15" customHeight="1">
      <c r="B95" s="253"/>
      <c r="C95" s="232" t="s">
        <v>1425</v>
      </c>
      <c r="D95" s="232"/>
      <c r="E95" s="232"/>
      <c r="F95" s="252" t="s">
        <v>1389</v>
      </c>
      <c r="G95" s="251"/>
      <c r="H95" s="232" t="s">
        <v>1425</v>
      </c>
      <c r="I95" s="232" t="s">
        <v>1424</v>
      </c>
      <c r="J95" s="232"/>
      <c r="K95" s="244"/>
    </row>
    <row r="96" spans="2:11" s="1" customFormat="1" ht="15" customHeight="1">
      <c r="B96" s="253"/>
      <c r="C96" s="232" t="s">
        <v>39</v>
      </c>
      <c r="D96" s="232"/>
      <c r="E96" s="232"/>
      <c r="F96" s="252" t="s">
        <v>1389</v>
      </c>
      <c r="G96" s="251"/>
      <c r="H96" s="232" t="s">
        <v>1426</v>
      </c>
      <c r="I96" s="232" t="s">
        <v>1424</v>
      </c>
      <c r="J96" s="232"/>
      <c r="K96" s="244"/>
    </row>
    <row r="97" spans="2:11" s="1" customFormat="1" ht="15" customHeight="1">
      <c r="B97" s="253"/>
      <c r="C97" s="232" t="s">
        <v>49</v>
      </c>
      <c r="D97" s="232"/>
      <c r="E97" s="232"/>
      <c r="F97" s="252" t="s">
        <v>1389</v>
      </c>
      <c r="G97" s="251"/>
      <c r="H97" s="232" t="s">
        <v>1427</v>
      </c>
      <c r="I97" s="232" t="s">
        <v>1424</v>
      </c>
      <c r="J97" s="232"/>
      <c r="K97" s="244"/>
    </row>
    <row r="98" spans="2:11" s="1" customFormat="1" ht="15" customHeight="1">
      <c r="B98" s="256"/>
      <c r="C98" s="257"/>
      <c r="D98" s="257"/>
      <c r="E98" s="257"/>
      <c r="F98" s="257"/>
      <c r="G98" s="257"/>
      <c r="H98" s="257"/>
      <c r="I98" s="257"/>
      <c r="J98" s="257"/>
      <c r="K98" s="258"/>
    </row>
    <row r="99" spans="2:11" s="1" customFormat="1" ht="18.75" customHeight="1">
      <c r="B99" s="259"/>
      <c r="C99" s="260"/>
      <c r="D99" s="260"/>
      <c r="E99" s="260"/>
      <c r="F99" s="260"/>
      <c r="G99" s="260"/>
      <c r="H99" s="260"/>
      <c r="I99" s="260"/>
      <c r="J99" s="260"/>
      <c r="K99" s="259"/>
    </row>
    <row r="100" spans="2:11" s="1" customFormat="1" ht="18.75" customHeight="1">
      <c r="B100" s="239"/>
      <c r="C100" s="239"/>
      <c r="D100" s="239"/>
      <c r="E100" s="239"/>
      <c r="F100" s="239"/>
      <c r="G100" s="239"/>
      <c r="H100" s="239"/>
      <c r="I100" s="239"/>
      <c r="J100" s="239"/>
      <c r="K100" s="239"/>
    </row>
    <row r="101" spans="2:11" s="1" customFormat="1" ht="7.5" customHeight="1">
      <c r="B101" s="240"/>
      <c r="C101" s="241"/>
      <c r="D101" s="241"/>
      <c r="E101" s="241"/>
      <c r="F101" s="241"/>
      <c r="G101" s="241"/>
      <c r="H101" s="241"/>
      <c r="I101" s="241"/>
      <c r="J101" s="241"/>
      <c r="K101" s="242"/>
    </row>
    <row r="102" spans="2:11" s="1" customFormat="1" ht="45" customHeight="1">
      <c r="B102" s="243"/>
      <c r="C102" s="352" t="s">
        <v>1428</v>
      </c>
      <c r="D102" s="352"/>
      <c r="E102" s="352"/>
      <c r="F102" s="352"/>
      <c r="G102" s="352"/>
      <c r="H102" s="352"/>
      <c r="I102" s="352"/>
      <c r="J102" s="352"/>
      <c r="K102" s="244"/>
    </row>
    <row r="103" spans="2:11" s="1" customFormat="1" ht="17.25" customHeight="1">
      <c r="B103" s="243"/>
      <c r="C103" s="245" t="s">
        <v>1383</v>
      </c>
      <c r="D103" s="245"/>
      <c r="E103" s="245"/>
      <c r="F103" s="245" t="s">
        <v>1384</v>
      </c>
      <c r="G103" s="246"/>
      <c r="H103" s="245" t="s">
        <v>55</v>
      </c>
      <c r="I103" s="245" t="s">
        <v>58</v>
      </c>
      <c r="J103" s="245" t="s">
        <v>1385</v>
      </c>
      <c r="K103" s="244"/>
    </row>
    <row r="104" spans="2:11" s="1" customFormat="1" ht="17.25" customHeight="1">
      <c r="B104" s="243"/>
      <c r="C104" s="247" t="s">
        <v>1386</v>
      </c>
      <c r="D104" s="247"/>
      <c r="E104" s="247"/>
      <c r="F104" s="248" t="s">
        <v>1387</v>
      </c>
      <c r="G104" s="249"/>
      <c r="H104" s="247"/>
      <c r="I104" s="247"/>
      <c r="J104" s="247" t="s">
        <v>1388</v>
      </c>
      <c r="K104" s="244"/>
    </row>
    <row r="105" spans="2:11" s="1" customFormat="1" ht="5.25" customHeight="1">
      <c r="B105" s="243"/>
      <c r="C105" s="245"/>
      <c r="D105" s="245"/>
      <c r="E105" s="245"/>
      <c r="F105" s="245"/>
      <c r="G105" s="261"/>
      <c r="H105" s="245"/>
      <c r="I105" s="245"/>
      <c r="J105" s="245"/>
      <c r="K105" s="244"/>
    </row>
    <row r="106" spans="2:11" s="1" customFormat="1" ht="15" customHeight="1">
      <c r="B106" s="243"/>
      <c r="C106" s="232" t="s">
        <v>54</v>
      </c>
      <c r="D106" s="250"/>
      <c r="E106" s="250"/>
      <c r="F106" s="252" t="s">
        <v>1389</v>
      </c>
      <c r="G106" s="261"/>
      <c r="H106" s="232" t="s">
        <v>1429</v>
      </c>
      <c r="I106" s="232" t="s">
        <v>1391</v>
      </c>
      <c r="J106" s="232">
        <v>20</v>
      </c>
      <c r="K106" s="244"/>
    </row>
    <row r="107" spans="2:11" s="1" customFormat="1" ht="15" customHeight="1">
      <c r="B107" s="243"/>
      <c r="C107" s="232" t="s">
        <v>1392</v>
      </c>
      <c r="D107" s="232"/>
      <c r="E107" s="232"/>
      <c r="F107" s="252" t="s">
        <v>1389</v>
      </c>
      <c r="G107" s="232"/>
      <c r="H107" s="232" t="s">
        <v>1429</v>
      </c>
      <c r="I107" s="232" t="s">
        <v>1391</v>
      </c>
      <c r="J107" s="232">
        <v>120</v>
      </c>
      <c r="K107" s="244"/>
    </row>
    <row r="108" spans="2:11" s="1" customFormat="1" ht="15" customHeight="1">
      <c r="B108" s="253"/>
      <c r="C108" s="232" t="s">
        <v>1394</v>
      </c>
      <c r="D108" s="232"/>
      <c r="E108" s="232"/>
      <c r="F108" s="252" t="s">
        <v>1395</v>
      </c>
      <c r="G108" s="232"/>
      <c r="H108" s="232" t="s">
        <v>1429</v>
      </c>
      <c r="I108" s="232" t="s">
        <v>1391</v>
      </c>
      <c r="J108" s="232">
        <v>50</v>
      </c>
      <c r="K108" s="244"/>
    </row>
    <row r="109" spans="2:11" s="1" customFormat="1" ht="15" customHeight="1">
      <c r="B109" s="253"/>
      <c r="C109" s="232" t="s">
        <v>1397</v>
      </c>
      <c r="D109" s="232"/>
      <c r="E109" s="232"/>
      <c r="F109" s="252" t="s">
        <v>1389</v>
      </c>
      <c r="G109" s="232"/>
      <c r="H109" s="232" t="s">
        <v>1429</v>
      </c>
      <c r="I109" s="232" t="s">
        <v>1399</v>
      </c>
      <c r="J109" s="232"/>
      <c r="K109" s="244"/>
    </row>
    <row r="110" spans="2:11" s="1" customFormat="1" ht="15" customHeight="1">
      <c r="B110" s="253"/>
      <c r="C110" s="232" t="s">
        <v>1408</v>
      </c>
      <c r="D110" s="232"/>
      <c r="E110" s="232"/>
      <c r="F110" s="252" t="s">
        <v>1395</v>
      </c>
      <c r="G110" s="232"/>
      <c r="H110" s="232" t="s">
        <v>1429</v>
      </c>
      <c r="I110" s="232" t="s">
        <v>1391</v>
      </c>
      <c r="J110" s="232">
        <v>50</v>
      </c>
      <c r="K110" s="244"/>
    </row>
    <row r="111" spans="2:11" s="1" customFormat="1" ht="15" customHeight="1">
      <c r="B111" s="253"/>
      <c r="C111" s="232" t="s">
        <v>1416</v>
      </c>
      <c r="D111" s="232"/>
      <c r="E111" s="232"/>
      <c r="F111" s="252" t="s">
        <v>1395</v>
      </c>
      <c r="G111" s="232"/>
      <c r="H111" s="232" t="s">
        <v>1429</v>
      </c>
      <c r="I111" s="232" t="s">
        <v>1391</v>
      </c>
      <c r="J111" s="232">
        <v>50</v>
      </c>
      <c r="K111" s="244"/>
    </row>
    <row r="112" spans="2:11" s="1" customFormat="1" ht="15" customHeight="1">
      <c r="B112" s="253"/>
      <c r="C112" s="232" t="s">
        <v>1414</v>
      </c>
      <c r="D112" s="232"/>
      <c r="E112" s="232"/>
      <c r="F112" s="252" t="s">
        <v>1395</v>
      </c>
      <c r="G112" s="232"/>
      <c r="H112" s="232" t="s">
        <v>1429</v>
      </c>
      <c r="I112" s="232" t="s">
        <v>1391</v>
      </c>
      <c r="J112" s="232">
        <v>50</v>
      </c>
      <c r="K112" s="244"/>
    </row>
    <row r="113" spans="2:11" s="1" customFormat="1" ht="15" customHeight="1">
      <c r="B113" s="253"/>
      <c r="C113" s="232" t="s">
        <v>54</v>
      </c>
      <c r="D113" s="232"/>
      <c r="E113" s="232"/>
      <c r="F113" s="252" t="s">
        <v>1389</v>
      </c>
      <c r="G113" s="232"/>
      <c r="H113" s="232" t="s">
        <v>1430</v>
      </c>
      <c r="I113" s="232" t="s">
        <v>1391</v>
      </c>
      <c r="J113" s="232">
        <v>20</v>
      </c>
      <c r="K113" s="244"/>
    </row>
    <row r="114" spans="2:11" s="1" customFormat="1" ht="15" customHeight="1">
      <c r="B114" s="253"/>
      <c r="C114" s="232" t="s">
        <v>1431</v>
      </c>
      <c r="D114" s="232"/>
      <c r="E114" s="232"/>
      <c r="F114" s="252" t="s">
        <v>1389</v>
      </c>
      <c r="G114" s="232"/>
      <c r="H114" s="232" t="s">
        <v>1432</v>
      </c>
      <c r="I114" s="232" t="s">
        <v>1391</v>
      </c>
      <c r="J114" s="232">
        <v>120</v>
      </c>
      <c r="K114" s="244"/>
    </row>
    <row r="115" spans="2:11" s="1" customFormat="1" ht="15" customHeight="1">
      <c r="B115" s="253"/>
      <c r="C115" s="232" t="s">
        <v>39</v>
      </c>
      <c r="D115" s="232"/>
      <c r="E115" s="232"/>
      <c r="F115" s="252" t="s">
        <v>1389</v>
      </c>
      <c r="G115" s="232"/>
      <c r="H115" s="232" t="s">
        <v>1433</v>
      </c>
      <c r="I115" s="232" t="s">
        <v>1424</v>
      </c>
      <c r="J115" s="232"/>
      <c r="K115" s="244"/>
    </row>
    <row r="116" spans="2:11" s="1" customFormat="1" ht="15" customHeight="1">
      <c r="B116" s="253"/>
      <c r="C116" s="232" t="s">
        <v>49</v>
      </c>
      <c r="D116" s="232"/>
      <c r="E116" s="232"/>
      <c r="F116" s="252" t="s">
        <v>1389</v>
      </c>
      <c r="G116" s="232"/>
      <c r="H116" s="232" t="s">
        <v>1434</v>
      </c>
      <c r="I116" s="232" t="s">
        <v>1424</v>
      </c>
      <c r="J116" s="232"/>
      <c r="K116" s="244"/>
    </row>
    <row r="117" spans="2:11" s="1" customFormat="1" ht="15" customHeight="1">
      <c r="B117" s="253"/>
      <c r="C117" s="232" t="s">
        <v>58</v>
      </c>
      <c r="D117" s="232"/>
      <c r="E117" s="232"/>
      <c r="F117" s="252" t="s">
        <v>1389</v>
      </c>
      <c r="G117" s="232"/>
      <c r="H117" s="232" t="s">
        <v>1435</v>
      </c>
      <c r="I117" s="232" t="s">
        <v>1436</v>
      </c>
      <c r="J117" s="232"/>
      <c r="K117" s="244"/>
    </row>
    <row r="118" spans="2:11" s="1" customFormat="1" ht="15" customHeight="1">
      <c r="B118" s="256"/>
      <c r="C118" s="262"/>
      <c r="D118" s="262"/>
      <c r="E118" s="262"/>
      <c r="F118" s="262"/>
      <c r="G118" s="262"/>
      <c r="H118" s="262"/>
      <c r="I118" s="262"/>
      <c r="J118" s="262"/>
      <c r="K118" s="258"/>
    </row>
    <row r="119" spans="2:11" s="1" customFormat="1" ht="18.75" customHeight="1">
      <c r="B119" s="263"/>
      <c r="C119" s="229"/>
      <c r="D119" s="229"/>
      <c r="E119" s="229"/>
      <c r="F119" s="264"/>
      <c r="G119" s="229"/>
      <c r="H119" s="229"/>
      <c r="I119" s="229"/>
      <c r="J119" s="229"/>
      <c r="K119" s="263"/>
    </row>
    <row r="120" spans="2:11" s="1" customFormat="1" ht="18.75" customHeight="1">
      <c r="B120" s="239"/>
      <c r="C120" s="239"/>
      <c r="D120" s="239"/>
      <c r="E120" s="239"/>
      <c r="F120" s="239"/>
      <c r="G120" s="239"/>
      <c r="H120" s="239"/>
      <c r="I120" s="239"/>
      <c r="J120" s="239"/>
      <c r="K120" s="239"/>
    </row>
    <row r="121" spans="2:11" s="1" customFormat="1" ht="7.5" customHeight="1">
      <c r="B121" s="265"/>
      <c r="C121" s="266"/>
      <c r="D121" s="266"/>
      <c r="E121" s="266"/>
      <c r="F121" s="266"/>
      <c r="G121" s="266"/>
      <c r="H121" s="266"/>
      <c r="I121" s="266"/>
      <c r="J121" s="266"/>
      <c r="K121" s="267"/>
    </row>
    <row r="122" spans="2:11" s="1" customFormat="1" ht="45" customHeight="1">
      <c r="B122" s="268"/>
      <c r="C122" s="348" t="s">
        <v>1437</v>
      </c>
      <c r="D122" s="348"/>
      <c r="E122" s="348"/>
      <c r="F122" s="348"/>
      <c r="G122" s="348"/>
      <c r="H122" s="348"/>
      <c r="I122" s="348"/>
      <c r="J122" s="348"/>
      <c r="K122" s="269"/>
    </row>
    <row r="123" spans="2:11" s="1" customFormat="1" ht="17.25" customHeight="1">
      <c r="B123" s="270"/>
      <c r="C123" s="245" t="s">
        <v>1383</v>
      </c>
      <c r="D123" s="245"/>
      <c r="E123" s="245"/>
      <c r="F123" s="245" t="s">
        <v>1384</v>
      </c>
      <c r="G123" s="246"/>
      <c r="H123" s="245" t="s">
        <v>55</v>
      </c>
      <c r="I123" s="245" t="s">
        <v>58</v>
      </c>
      <c r="J123" s="245" t="s">
        <v>1385</v>
      </c>
      <c r="K123" s="271"/>
    </row>
    <row r="124" spans="2:11" s="1" customFormat="1" ht="17.25" customHeight="1">
      <c r="B124" s="270"/>
      <c r="C124" s="247" t="s">
        <v>1386</v>
      </c>
      <c r="D124" s="247"/>
      <c r="E124" s="247"/>
      <c r="F124" s="248" t="s">
        <v>1387</v>
      </c>
      <c r="G124" s="249"/>
      <c r="H124" s="247"/>
      <c r="I124" s="247"/>
      <c r="J124" s="247" t="s">
        <v>1388</v>
      </c>
      <c r="K124" s="271"/>
    </row>
    <row r="125" spans="2:11" s="1" customFormat="1" ht="5.25" customHeight="1">
      <c r="B125" s="272"/>
      <c r="C125" s="250"/>
      <c r="D125" s="250"/>
      <c r="E125" s="250"/>
      <c r="F125" s="250"/>
      <c r="G125" s="232"/>
      <c r="H125" s="250"/>
      <c r="I125" s="250"/>
      <c r="J125" s="250"/>
      <c r="K125" s="273"/>
    </row>
    <row r="126" spans="2:11" s="1" customFormat="1" ht="15" customHeight="1">
      <c r="B126" s="272"/>
      <c r="C126" s="232" t="s">
        <v>1392</v>
      </c>
      <c r="D126" s="250"/>
      <c r="E126" s="250"/>
      <c r="F126" s="252" t="s">
        <v>1389</v>
      </c>
      <c r="G126" s="232"/>
      <c r="H126" s="232" t="s">
        <v>1429</v>
      </c>
      <c r="I126" s="232" t="s">
        <v>1391</v>
      </c>
      <c r="J126" s="232">
        <v>120</v>
      </c>
      <c r="K126" s="274"/>
    </row>
    <row r="127" spans="2:11" s="1" customFormat="1" ht="15" customHeight="1">
      <c r="B127" s="272"/>
      <c r="C127" s="232" t="s">
        <v>1438</v>
      </c>
      <c r="D127" s="232"/>
      <c r="E127" s="232"/>
      <c r="F127" s="252" t="s">
        <v>1389</v>
      </c>
      <c r="G127" s="232"/>
      <c r="H127" s="232" t="s">
        <v>1439</v>
      </c>
      <c r="I127" s="232" t="s">
        <v>1391</v>
      </c>
      <c r="J127" s="232" t="s">
        <v>1440</v>
      </c>
      <c r="K127" s="274"/>
    </row>
    <row r="128" spans="2:11" s="1" customFormat="1" ht="15" customHeight="1">
      <c r="B128" s="272"/>
      <c r="C128" s="232" t="s">
        <v>1337</v>
      </c>
      <c r="D128" s="232"/>
      <c r="E128" s="232"/>
      <c r="F128" s="252" t="s">
        <v>1389</v>
      </c>
      <c r="G128" s="232"/>
      <c r="H128" s="232" t="s">
        <v>1441</v>
      </c>
      <c r="I128" s="232" t="s">
        <v>1391</v>
      </c>
      <c r="J128" s="232" t="s">
        <v>1440</v>
      </c>
      <c r="K128" s="274"/>
    </row>
    <row r="129" spans="2:11" s="1" customFormat="1" ht="15" customHeight="1">
      <c r="B129" s="272"/>
      <c r="C129" s="232" t="s">
        <v>1400</v>
      </c>
      <c r="D129" s="232"/>
      <c r="E129" s="232"/>
      <c r="F129" s="252" t="s">
        <v>1395</v>
      </c>
      <c r="G129" s="232"/>
      <c r="H129" s="232" t="s">
        <v>1401</v>
      </c>
      <c r="I129" s="232" t="s">
        <v>1391</v>
      </c>
      <c r="J129" s="232">
        <v>15</v>
      </c>
      <c r="K129" s="274"/>
    </row>
    <row r="130" spans="2:11" s="1" customFormat="1" ht="15" customHeight="1">
      <c r="B130" s="272"/>
      <c r="C130" s="254" t="s">
        <v>1402</v>
      </c>
      <c r="D130" s="254"/>
      <c r="E130" s="254"/>
      <c r="F130" s="255" t="s">
        <v>1395</v>
      </c>
      <c r="G130" s="254"/>
      <c r="H130" s="254" t="s">
        <v>1403</v>
      </c>
      <c r="I130" s="254" t="s">
        <v>1391</v>
      </c>
      <c r="J130" s="254">
        <v>15</v>
      </c>
      <c r="K130" s="274"/>
    </row>
    <row r="131" spans="2:11" s="1" customFormat="1" ht="15" customHeight="1">
      <c r="B131" s="272"/>
      <c r="C131" s="254" t="s">
        <v>1404</v>
      </c>
      <c r="D131" s="254"/>
      <c r="E131" s="254"/>
      <c r="F131" s="255" t="s">
        <v>1395</v>
      </c>
      <c r="G131" s="254"/>
      <c r="H131" s="254" t="s">
        <v>1405</v>
      </c>
      <c r="I131" s="254" t="s">
        <v>1391</v>
      </c>
      <c r="J131" s="254">
        <v>20</v>
      </c>
      <c r="K131" s="274"/>
    </row>
    <row r="132" spans="2:11" s="1" customFormat="1" ht="15" customHeight="1">
      <c r="B132" s="272"/>
      <c r="C132" s="254" t="s">
        <v>1406</v>
      </c>
      <c r="D132" s="254"/>
      <c r="E132" s="254"/>
      <c r="F132" s="255" t="s">
        <v>1395</v>
      </c>
      <c r="G132" s="254"/>
      <c r="H132" s="254" t="s">
        <v>1407</v>
      </c>
      <c r="I132" s="254" t="s">
        <v>1391</v>
      </c>
      <c r="J132" s="254">
        <v>20</v>
      </c>
      <c r="K132" s="274"/>
    </row>
    <row r="133" spans="2:11" s="1" customFormat="1" ht="15" customHeight="1">
      <c r="B133" s="272"/>
      <c r="C133" s="232" t="s">
        <v>1394</v>
      </c>
      <c r="D133" s="232"/>
      <c r="E133" s="232"/>
      <c r="F133" s="252" t="s">
        <v>1395</v>
      </c>
      <c r="G133" s="232"/>
      <c r="H133" s="232" t="s">
        <v>1429</v>
      </c>
      <c r="I133" s="232" t="s">
        <v>1391</v>
      </c>
      <c r="J133" s="232">
        <v>50</v>
      </c>
      <c r="K133" s="274"/>
    </row>
    <row r="134" spans="2:11" s="1" customFormat="1" ht="15" customHeight="1">
      <c r="B134" s="272"/>
      <c r="C134" s="232" t="s">
        <v>1408</v>
      </c>
      <c r="D134" s="232"/>
      <c r="E134" s="232"/>
      <c r="F134" s="252" t="s">
        <v>1395</v>
      </c>
      <c r="G134" s="232"/>
      <c r="H134" s="232" t="s">
        <v>1429</v>
      </c>
      <c r="I134" s="232" t="s">
        <v>1391</v>
      </c>
      <c r="J134" s="232">
        <v>50</v>
      </c>
      <c r="K134" s="274"/>
    </row>
    <row r="135" spans="2:11" s="1" customFormat="1" ht="15" customHeight="1">
      <c r="B135" s="272"/>
      <c r="C135" s="232" t="s">
        <v>1414</v>
      </c>
      <c r="D135" s="232"/>
      <c r="E135" s="232"/>
      <c r="F135" s="252" t="s">
        <v>1395</v>
      </c>
      <c r="G135" s="232"/>
      <c r="H135" s="232" t="s">
        <v>1429</v>
      </c>
      <c r="I135" s="232" t="s">
        <v>1391</v>
      </c>
      <c r="J135" s="232">
        <v>50</v>
      </c>
      <c r="K135" s="274"/>
    </row>
    <row r="136" spans="2:11" s="1" customFormat="1" ht="15" customHeight="1">
      <c r="B136" s="272"/>
      <c r="C136" s="232" t="s">
        <v>1416</v>
      </c>
      <c r="D136" s="232"/>
      <c r="E136" s="232"/>
      <c r="F136" s="252" t="s">
        <v>1395</v>
      </c>
      <c r="G136" s="232"/>
      <c r="H136" s="232" t="s">
        <v>1429</v>
      </c>
      <c r="I136" s="232" t="s">
        <v>1391</v>
      </c>
      <c r="J136" s="232">
        <v>50</v>
      </c>
      <c r="K136" s="274"/>
    </row>
    <row r="137" spans="2:11" s="1" customFormat="1" ht="15" customHeight="1">
      <c r="B137" s="272"/>
      <c r="C137" s="232" t="s">
        <v>1417</v>
      </c>
      <c r="D137" s="232"/>
      <c r="E137" s="232"/>
      <c r="F137" s="252" t="s">
        <v>1395</v>
      </c>
      <c r="G137" s="232"/>
      <c r="H137" s="232" t="s">
        <v>1442</v>
      </c>
      <c r="I137" s="232" t="s">
        <v>1391</v>
      </c>
      <c r="J137" s="232">
        <v>255</v>
      </c>
      <c r="K137" s="274"/>
    </row>
    <row r="138" spans="2:11" s="1" customFormat="1" ht="15" customHeight="1">
      <c r="B138" s="272"/>
      <c r="C138" s="232" t="s">
        <v>1419</v>
      </c>
      <c r="D138" s="232"/>
      <c r="E138" s="232"/>
      <c r="F138" s="252" t="s">
        <v>1389</v>
      </c>
      <c r="G138" s="232"/>
      <c r="H138" s="232" t="s">
        <v>1443</v>
      </c>
      <c r="I138" s="232" t="s">
        <v>1421</v>
      </c>
      <c r="J138" s="232"/>
      <c r="K138" s="274"/>
    </row>
    <row r="139" spans="2:11" s="1" customFormat="1" ht="15" customHeight="1">
      <c r="B139" s="272"/>
      <c r="C139" s="232" t="s">
        <v>1422</v>
      </c>
      <c r="D139" s="232"/>
      <c r="E139" s="232"/>
      <c r="F139" s="252" t="s">
        <v>1389</v>
      </c>
      <c r="G139" s="232"/>
      <c r="H139" s="232" t="s">
        <v>1444</v>
      </c>
      <c r="I139" s="232" t="s">
        <v>1424</v>
      </c>
      <c r="J139" s="232"/>
      <c r="K139" s="274"/>
    </row>
    <row r="140" spans="2:11" s="1" customFormat="1" ht="15" customHeight="1">
      <c r="B140" s="272"/>
      <c r="C140" s="232" t="s">
        <v>1425</v>
      </c>
      <c r="D140" s="232"/>
      <c r="E140" s="232"/>
      <c r="F140" s="252" t="s">
        <v>1389</v>
      </c>
      <c r="G140" s="232"/>
      <c r="H140" s="232" t="s">
        <v>1425</v>
      </c>
      <c r="I140" s="232" t="s">
        <v>1424</v>
      </c>
      <c r="J140" s="232"/>
      <c r="K140" s="274"/>
    </row>
    <row r="141" spans="2:11" s="1" customFormat="1" ht="15" customHeight="1">
      <c r="B141" s="272"/>
      <c r="C141" s="232" t="s">
        <v>39</v>
      </c>
      <c r="D141" s="232"/>
      <c r="E141" s="232"/>
      <c r="F141" s="252" t="s">
        <v>1389</v>
      </c>
      <c r="G141" s="232"/>
      <c r="H141" s="232" t="s">
        <v>1445</v>
      </c>
      <c r="I141" s="232" t="s">
        <v>1424</v>
      </c>
      <c r="J141" s="232"/>
      <c r="K141" s="274"/>
    </row>
    <row r="142" spans="2:11" s="1" customFormat="1" ht="15" customHeight="1">
      <c r="B142" s="272"/>
      <c r="C142" s="232" t="s">
        <v>1446</v>
      </c>
      <c r="D142" s="232"/>
      <c r="E142" s="232"/>
      <c r="F142" s="252" t="s">
        <v>1389</v>
      </c>
      <c r="G142" s="232"/>
      <c r="H142" s="232" t="s">
        <v>1447</v>
      </c>
      <c r="I142" s="232" t="s">
        <v>1424</v>
      </c>
      <c r="J142" s="232"/>
      <c r="K142" s="274"/>
    </row>
    <row r="143" spans="2:11" s="1" customFormat="1" ht="15" customHeight="1">
      <c r="B143" s="275"/>
      <c r="C143" s="276"/>
      <c r="D143" s="276"/>
      <c r="E143" s="276"/>
      <c r="F143" s="276"/>
      <c r="G143" s="276"/>
      <c r="H143" s="276"/>
      <c r="I143" s="276"/>
      <c r="J143" s="276"/>
      <c r="K143" s="277"/>
    </row>
    <row r="144" spans="2:11" s="1" customFormat="1" ht="18.75" customHeight="1">
      <c r="B144" s="229"/>
      <c r="C144" s="229"/>
      <c r="D144" s="229"/>
      <c r="E144" s="229"/>
      <c r="F144" s="264"/>
      <c r="G144" s="229"/>
      <c r="H144" s="229"/>
      <c r="I144" s="229"/>
      <c r="J144" s="229"/>
      <c r="K144" s="229"/>
    </row>
    <row r="145" spans="2:11" s="1" customFormat="1" ht="18.75" customHeight="1">
      <c r="B145" s="239"/>
      <c r="C145" s="239"/>
      <c r="D145" s="239"/>
      <c r="E145" s="239"/>
      <c r="F145" s="239"/>
      <c r="G145" s="239"/>
      <c r="H145" s="239"/>
      <c r="I145" s="239"/>
      <c r="J145" s="239"/>
      <c r="K145" s="239"/>
    </row>
    <row r="146" spans="2:11" s="1" customFormat="1" ht="7.5" customHeight="1">
      <c r="B146" s="240"/>
      <c r="C146" s="241"/>
      <c r="D146" s="241"/>
      <c r="E146" s="241"/>
      <c r="F146" s="241"/>
      <c r="G146" s="241"/>
      <c r="H146" s="241"/>
      <c r="I146" s="241"/>
      <c r="J146" s="241"/>
      <c r="K146" s="242"/>
    </row>
    <row r="147" spans="2:11" s="1" customFormat="1" ht="45" customHeight="1">
      <c r="B147" s="243"/>
      <c r="C147" s="352" t="s">
        <v>1448</v>
      </c>
      <c r="D147" s="352"/>
      <c r="E147" s="352"/>
      <c r="F147" s="352"/>
      <c r="G147" s="352"/>
      <c r="H147" s="352"/>
      <c r="I147" s="352"/>
      <c r="J147" s="352"/>
      <c r="K147" s="244"/>
    </row>
    <row r="148" spans="2:11" s="1" customFormat="1" ht="17.25" customHeight="1">
      <c r="B148" s="243"/>
      <c r="C148" s="245" t="s">
        <v>1383</v>
      </c>
      <c r="D148" s="245"/>
      <c r="E148" s="245"/>
      <c r="F148" s="245" t="s">
        <v>1384</v>
      </c>
      <c r="G148" s="246"/>
      <c r="H148" s="245" t="s">
        <v>55</v>
      </c>
      <c r="I148" s="245" t="s">
        <v>58</v>
      </c>
      <c r="J148" s="245" t="s">
        <v>1385</v>
      </c>
      <c r="K148" s="244"/>
    </row>
    <row r="149" spans="2:11" s="1" customFormat="1" ht="17.25" customHeight="1">
      <c r="B149" s="243"/>
      <c r="C149" s="247" t="s">
        <v>1386</v>
      </c>
      <c r="D149" s="247"/>
      <c r="E149" s="247"/>
      <c r="F149" s="248" t="s">
        <v>1387</v>
      </c>
      <c r="G149" s="249"/>
      <c r="H149" s="247"/>
      <c r="I149" s="247"/>
      <c r="J149" s="247" t="s">
        <v>1388</v>
      </c>
      <c r="K149" s="244"/>
    </row>
    <row r="150" spans="2:11" s="1" customFormat="1" ht="5.25" customHeight="1">
      <c r="B150" s="253"/>
      <c r="C150" s="250"/>
      <c r="D150" s="250"/>
      <c r="E150" s="250"/>
      <c r="F150" s="250"/>
      <c r="G150" s="251"/>
      <c r="H150" s="250"/>
      <c r="I150" s="250"/>
      <c r="J150" s="250"/>
      <c r="K150" s="274"/>
    </row>
    <row r="151" spans="2:11" s="1" customFormat="1" ht="15" customHeight="1">
      <c r="B151" s="253"/>
      <c r="C151" s="278" t="s">
        <v>1392</v>
      </c>
      <c r="D151" s="232"/>
      <c r="E151" s="232"/>
      <c r="F151" s="279" t="s">
        <v>1389</v>
      </c>
      <c r="G151" s="232"/>
      <c r="H151" s="278" t="s">
        <v>1429</v>
      </c>
      <c r="I151" s="278" t="s">
        <v>1391</v>
      </c>
      <c r="J151" s="278">
        <v>120</v>
      </c>
      <c r="K151" s="274"/>
    </row>
    <row r="152" spans="2:11" s="1" customFormat="1" ht="15" customHeight="1">
      <c r="B152" s="253"/>
      <c r="C152" s="278" t="s">
        <v>1438</v>
      </c>
      <c r="D152" s="232"/>
      <c r="E152" s="232"/>
      <c r="F152" s="279" t="s">
        <v>1389</v>
      </c>
      <c r="G152" s="232"/>
      <c r="H152" s="278" t="s">
        <v>1449</v>
      </c>
      <c r="I152" s="278" t="s">
        <v>1391</v>
      </c>
      <c r="J152" s="278" t="s">
        <v>1440</v>
      </c>
      <c r="K152" s="274"/>
    </row>
    <row r="153" spans="2:11" s="1" customFormat="1" ht="15" customHeight="1">
      <c r="B153" s="253"/>
      <c r="C153" s="278" t="s">
        <v>1337</v>
      </c>
      <c r="D153" s="232"/>
      <c r="E153" s="232"/>
      <c r="F153" s="279" t="s">
        <v>1389</v>
      </c>
      <c r="G153" s="232"/>
      <c r="H153" s="278" t="s">
        <v>1450</v>
      </c>
      <c r="I153" s="278" t="s">
        <v>1391</v>
      </c>
      <c r="J153" s="278" t="s">
        <v>1440</v>
      </c>
      <c r="K153" s="274"/>
    </row>
    <row r="154" spans="2:11" s="1" customFormat="1" ht="15" customHeight="1">
      <c r="B154" s="253"/>
      <c r="C154" s="278" t="s">
        <v>1394</v>
      </c>
      <c r="D154" s="232"/>
      <c r="E154" s="232"/>
      <c r="F154" s="279" t="s">
        <v>1395</v>
      </c>
      <c r="G154" s="232"/>
      <c r="H154" s="278" t="s">
        <v>1429</v>
      </c>
      <c r="I154" s="278" t="s">
        <v>1391</v>
      </c>
      <c r="J154" s="278">
        <v>50</v>
      </c>
      <c r="K154" s="274"/>
    </row>
    <row r="155" spans="2:11" s="1" customFormat="1" ht="15" customHeight="1">
      <c r="B155" s="253"/>
      <c r="C155" s="278" t="s">
        <v>1397</v>
      </c>
      <c r="D155" s="232"/>
      <c r="E155" s="232"/>
      <c r="F155" s="279" t="s">
        <v>1389</v>
      </c>
      <c r="G155" s="232"/>
      <c r="H155" s="278" t="s">
        <v>1429</v>
      </c>
      <c r="I155" s="278" t="s">
        <v>1399</v>
      </c>
      <c r="J155" s="278"/>
      <c r="K155" s="274"/>
    </row>
    <row r="156" spans="2:11" s="1" customFormat="1" ht="15" customHeight="1">
      <c r="B156" s="253"/>
      <c r="C156" s="278" t="s">
        <v>1408</v>
      </c>
      <c r="D156" s="232"/>
      <c r="E156" s="232"/>
      <c r="F156" s="279" t="s">
        <v>1395</v>
      </c>
      <c r="G156" s="232"/>
      <c r="H156" s="278" t="s">
        <v>1429</v>
      </c>
      <c r="I156" s="278" t="s">
        <v>1391</v>
      </c>
      <c r="J156" s="278">
        <v>50</v>
      </c>
      <c r="K156" s="274"/>
    </row>
    <row r="157" spans="2:11" s="1" customFormat="1" ht="15" customHeight="1">
      <c r="B157" s="253"/>
      <c r="C157" s="278" t="s">
        <v>1416</v>
      </c>
      <c r="D157" s="232"/>
      <c r="E157" s="232"/>
      <c r="F157" s="279" t="s">
        <v>1395</v>
      </c>
      <c r="G157" s="232"/>
      <c r="H157" s="278" t="s">
        <v>1429</v>
      </c>
      <c r="I157" s="278" t="s">
        <v>1391</v>
      </c>
      <c r="J157" s="278">
        <v>50</v>
      </c>
      <c r="K157" s="274"/>
    </row>
    <row r="158" spans="2:11" s="1" customFormat="1" ht="15" customHeight="1">
      <c r="B158" s="253"/>
      <c r="C158" s="278" t="s">
        <v>1414</v>
      </c>
      <c r="D158" s="232"/>
      <c r="E158" s="232"/>
      <c r="F158" s="279" t="s">
        <v>1395</v>
      </c>
      <c r="G158" s="232"/>
      <c r="H158" s="278" t="s">
        <v>1429</v>
      </c>
      <c r="I158" s="278" t="s">
        <v>1391</v>
      </c>
      <c r="J158" s="278">
        <v>50</v>
      </c>
      <c r="K158" s="274"/>
    </row>
    <row r="159" spans="2:11" s="1" customFormat="1" ht="15" customHeight="1">
      <c r="B159" s="253"/>
      <c r="C159" s="278" t="s">
        <v>96</v>
      </c>
      <c r="D159" s="232"/>
      <c r="E159" s="232"/>
      <c r="F159" s="279" t="s">
        <v>1389</v>
      </c>
      <c r="G159" s="232"/>
      <c r="H159" s="278" t="s">
        <v>1451</v>
      </c>
      <c r="I159" s="278" t="s">
        <v>1391</v>
      </c>
      <c r="J159" s="278" t="s">
        <v>1452</v>
      </c>
      <c r="K159" s="274"/>
    </row>
    <row r="160" spans="2:11" s="1" customFormat="1" ht="15" customHeight="1">
      <c r="B160" s="253"/>
      <c r="C160" s="278" t="s">
        <v>1453</v>
      </c>
      <c r="D160" s="232"/>
      <c r="E160" s="232"/>
      <c r="F160" s="279" t="s">
        <v>1389</v>
      </c>
      <c r="G160" s="232"/>
      <c r="H160" s="278" t="s">
        <v>1454</v>
      </c>
      <c r="I160" s="278" t="s">
        <v>1424</v>
      </c>
      <c r="J160" s="278"/>
      <c r="K160" s="274"/>
    </row>
    <row r="161" spans="2:11" s="1" customFormat="1" ht="15" customHeight="1">
      <c r="B161" s="280"/>
      <c r="C161" s="262"/>
      <c r="D161" s="262"/>
      <c r="E161" s="262"/>
      <c r="F161" s="262"/>
      <c r="G161" s="262"/>
      <c r="H161" s="262"/>
      <c r="I161" s="262"/>
      <c r="J161" s="262"/>
      <c r="K161" s="281"/>
    </row>
    <row r="162" spans="2:11" s="1" customFormat="1" ht="18.75" customHeight="1">
      <c r="B162" s="229"/>
      <c r="C162" s="232"/>
      <c r="D162" s="232"/>
      <c r="E162" s="232"/>
      <c r="F162" s="252"/>
      <c r="G162" s="232"/>
      <c r="H162" s="232"/>
      <c r="I162" s="232"/>
      <c r="J162" s="232"/>
      <c r="K162" s="229"/>
    </row>
    <row r="163" spans="2:11" s="1" customFormat="1" ht="18.75" customHeight="1">
      <c r="B163" s="239"/>
      <c r="C163" s="239"/>
      <c r="D163" s="239"/>
      <c r="E163" s="239"/>
      <c r="F163" s="239"/>
      <c r="G163" s="239"/>
      <c r="H163" s="239"/>
      <c r="I163" s="239"/>
      <c r="J163" s="239"/>
      <c r="K163" s="239"/>
    </row>
    <row r="164" spans="2:11" s="1" customFormat="1" ht="7.5" customHeight="1">
      <c r="B164" s="221"/>
      <c r="C164" s="222"/>
      <c r="D164" s="222"/>
      <c r="E164" s="222"/>
      <c r="F164" s="222"/>
      <c r="G164" s="222"/>
      <c r="H164" s="222"/>
      <c r="I164" s="222"/>
      <c r="J164" s="222"/>
      <c r="K164" s="223"/>
    </row>
    <row r="165" spans="2:11" s="1" customFormat="1" ht="45" customHeight="1">
      <c r="B165" s="224"/>
      <c r="C165" s="348" t="s">
        <v>1455</v>
      </c>
      <c r="D165" s="348"/>
      <c r="E165" s="348"/>
      <c r="F165" s="348"/>
      <c r="G165" s="348"/>
      <c r="H165" s="348"/>
      <c r="I165" s="348"/>
      <c r="J165" s="348"/>
      <c r="K165" s="225"/>
    </row>
    <row r="166" spans="2:11" s="1" customFormat="1" ht="17.25" customHeight="1">
      <c r="B166" s="224"/>
      <c r="C166" s="245" t="s">
        <v>1383</v>
      </c>
      <c r="D166" s="245"/>
      <c r="E166" s="245"/>
      <c r="F166" s="245" t="s">
        <v>1384</v>
      </c>
      <c r="G166" s="282"/>
      <c r="H166" s="283" t="s">
        <v>55</v>
      </c>
      <c r="I166" s="283" t="s">
        <v>58</v>
      </c>
      <c r="J166" s="245" t="s">
        <v>1385</v>
      </c>
      <c r="K166" s="225"/>
    </row>
    <row r="167" spans="2:11" s="1" customFormat="1" ht="17.25" customHeight="1">
      <c r="B167" s="226"/>
      <c r="C167" s="247" t="s">
        <v>1386</v>
      </c>
      <c r="D167" s="247"/>
      <c r="E167" s="247"/>
      <c r="F167" s="248" t="s">
        <v>1387</v>
      </c>
      <c r="G167" s="284"/>
      <c r="H167" s="285"/>
      <c r="I167" s="285"/>
      <c r="J167" s="247" t="s">
        <v>1388</v>
      </c>
      <c r="K167" s="227"/>
    </row>
    <row r="168" spans="2:11" s="1" customFormat="1" ht="5.25" customHeight="1">
      <c r="B168" s="253"/>
      <c r="C168" s="250"/>
      <c r="D168" s="250"/>
      <c r="E168" s="250"/>
      <c r="F168" s="250"/>
      <c r="G168" s="251"/>
      <c r="H168" s="250"/>
      <c r="I168" s="250"/>
      <c r="J168" s="250"/>
      <c r="K168" s="274"/>
    </row>
    <row r="169" spans="2:11" s="1" customFormat="1" ht="15" customHeight="1">
      <c r="B169" s="253"/>
      <c r="C169" s="232" t="s">
        <v>1392</v>
      </c>
      <c r="D169" s="232"/>
      <c r="E169" s="232"/>
      <c r="F169" s="252" t="s">
        <v>1389</v>
      </c>
      <c r="G169" s="232"/>
      <c r="H169" s="232" t="s">
        <v>1429</v>
      </c>
      <c r="I169" s="232" t="s">
        <v>1391</v>
      </c>
      <c r="J169" s="232">
        <v>120</v>
      </c>
      <c r="K169" s="274"/>
    </row>
    <row r="170" spans="2:11" s="1" customFormat="1" ht="15" customHeight="1">
      <c r="B170" s="253"/>
      <c r="C170" s="232" t="s">
        <v>1438</v>
      </c>
      <c r="D170" s="232"/>
      <c r="E170" s="232"/>
      <c r="F170" s="252" t="s">
        <v>1389</v>
      </c>
      <c r="G170" s="232"/>
      <c r="H170" s="232" t="s">
        <v>1439</v>
      </c>
      <c r="I170" s="232" t="s">
        <v>1391</v>
      </c>
      <c r="J170" s="232" t="s">
        <v>1440</v>
      </c>
      <c r="K170" s="274"/>
    </row>
    <row r="171" spans="2:11" s="1" customFormat="1" ht="15" customHeight="1">
      <c r="B171" s="253"/>
      <c r="C171" s="232" t="s">
        <v>1337</v>
      </c>
      <c r="D171" s="232"/>
      <c r="E171" s="232"/>
      <c r="F171" s="252" t="s">
        <v>1389</v>
      </c>
      <c r="G171" s="232"/>
      <c r="H171" s="232" t="s">
        <v>1456</v>
      </c>
      <c r="I171" s="232" t="s">
        <v>1391</v>
      </c>
      <c r="J171" s="232" t="s">
        <v>1440</v>
      </c>
      <c r="K171" s="274"/>
    </row>
    <row r="172" spans="2:11" s="1" customFormat="1" ht="15" customHeight="1">
      <c r="B172" s="253"/>
      <c r="C172" s="232" t="s">
        <v>1394</v>
      </c>
      <c r="D172" s="232"/>
      <c r="E172" s="232"/>
      <c r="F172" s="252" t="s">
        <v>1395</v>
      </c>
      <c r="G172" s="232"/>
      <c r="H172" s="232" t="s">
        <v>1456</v>
      </c>
      <c r="I172" s="232" t="s">
        <v>1391</v>
      </c>
      <c r="J172" s="232">
        <v>50</v>
      </c>
      <c r="K172" s="274"/>
    </row>
    <row r="173" spans="2:11" s="1" customFormat="1" ht="15" customHeight="1">
      <c r="B173" s="253"/>
      <c r="C173" s="232" t="s">
        <v>1397</v>
      </c>
      <c r="D173" s="232"/>
      <c r="E173" s="232"/>
      <c r="F173" s="252" t="s">
        <v>1389</v>
      </c>
      <c r="G173" s="232"/>
      <c r="H173" s="232" t="s">
        <v>1456</v>
      </c>
      <c r="I173" s="232" t="s">
        <v>1399</v>
      </c>
      <c r="J173" s="232"/>
      <c r="K173" s="274"/>
    </row>
    <row r="174" spans="2:11" s="1" customFormat="1" ht="15" customHeight="1">
      <c r="B174" s="253"/>
      <c r="C174" s="232" t="s">
        <v>1408</v>
      </c>
      <c r="D174" s="232"/>
      <c r="E174" s="232"/>
      <c r="F174" s="252" t="s">
        <v>1395</v>
      </c>
      <c r="G174" s="232"/>
      <c r="H174" s="232" t="s">
        <v>1456</v>
      </c>
      <c r="I174" s="232" t="s">
        <v>1391</v>
      </c>
      <c r="J174" s="232">
        <v>50</v>
      </c>
      <c r="K174" s="274"/>
    </row>
    <row r="175" spans="2:11" s="1" customFormat="1" ht="15" customHeight="1">
      <c r="B175" s="253"/>
      <c r="C175" s="232" t="s">
        <v>1416</v>
      </c>
      <c r="D175" s="232"/>
      <c r="E175" s="232"/>
      <c r="F175" s="252" t="s">
        <v>1395</v>
      </c>
      <c r="G175" s="232"/>
      <c r="H175" s="232" t="s">
        <v>1456</v>
      </c>
      <c r="I175" s="232" t="s">
        <v>1391</v>
      </c>
      <c r="J175" s="232">
        <v>50</v>
      </c>
      <c r="K175" s="274"/>
    </row>
    <row r="176" spans="2:11" s="1" customFormat="1" ht="15" customHeight="1">
      <c r="B176" s="253"/>
      <c r="C176" s="232" t="s">
        <v>1414</v>
      </c>
      <c r="D176" s="232"/>
      <c r="E176" s="232"/>
      <c r="F176" s="252" t="s">
        <v>1395</v>
      </c>
      <c r="G176" s="232"/>
      <c r="H176" s="232" t="s">
        <v>1456</v>
      </c>
      <c r="I176" s="232" t="s">
        <v>1391</v>
      </c>
      <c r="J176" s="232">
        <v>50</v>
      </c>
      <c r="K176" s="274"/>
    </row>
    <row r="177" spans="2:11" s="1" customFormat="1" ht="15" customHeight="1">
      <c r="B177" s="253"/>
      <c r="C177" s="232" t="s">
        <v>122</v>
      </c>
      <c r="D177" s="232"/>
      <c r="E177" s="232"/>
      <c r="F177" s="252" t="s">
        <v>1389</v>
      </c>
      <c r="G177" s="232"/>
      <c r="H177" s="232" t="s">
        <v>1457</v>
      </c>
      <c r="I177" s="232" t="s">
        <v>1458</v>
      </c>
      <c r="J177" s="232"/>
      <c r="K177" s="274"/>
    </row>
    <row r="178" spans="2:11" s="1" customFormat="1" ht="15" customHeight="1">
      <c r="B178" s="253"/>
      <c r="C178" s="232" t="s">
        <v>58</v>
      </c>
      <c r="D178" s="232"/>
      <c r="E178" s="232"/>
      <c r="F178" s="252" t="s">
        <v>1389</v>
      </c>
      <c r="G178" s="232"/>
      <c r="H178" s="232" t="s">
        <v>1459</v>
      </c>
      <c r="I178" s="232" t="s">
        <v>1460</v>
      </c>
      <c r="J178" s="232">
        <v>1</v>
      </c>
      <c r="K178" s="274"/>
    </row>
    <row r="179" spans="2:11" s="1" customFormat="1" ht="15" customHeight="1">
      <c r="B179" s="253"/>
      <c r="C179" s="232" t="s">
        <v>54</v>
      </c>
      <c r="D179" s="232"/>
      <c r="E179" s="232"/>
      <c r="F179" s="252" t="s">
        <v>1389</v>
      </c>
      <c r="G179" s="232"/>
      <c r="H179" s="232" t="s">
        <v>1461</v>
      </c>
      <c r="I179" s="232" t="s">
        <v>1391</v>
      </c>
      <c r="J179" s="232">
        <v>20</v>
      </c>
      <c r="K179" s="274"/>
    </row>
    <row r="180" spans="2:11" s="1" customFormat="1" ht="15" customHeight="1">
      <c r="B180" s="253"/>
      <c r="C180" s="232" t="s">
        <v>55</v>
      </c>
      <c r="D180" s="232"/>
      <c r="E180" s="232"/>
      <c r="F180" s="252" t="s">
        <v>1389</v>
      </c>
      <c r="G180" s="232"/>
      <c r="H180" s="232" t="s">
        <v>1462</v>
      </c>
      <c r="I180" s="232" t="s">
        <v>1391</v>
      </c>
      <c r="J180" s="232">
        <v>255</v>
      </c>
      <c r="K180" s="274"/>
    </row>
    <row r="181" spans="2:11" s="1" customFormat="1" ht="15" customHeight="1">
      <c r="B181" s="253"/>
      <c r="C181" s="232" t="s">
        <v>123</v>
      </c>
      <c r="D181" s="232"/>
      <c r="E181" s="232"/>
      <c r="F181" s="252" t="s">
        <v>1389</v>
      </c>
      <c r="G181" s="232"/>
      <c r="H181" s="232" t="s">
        <v>1353</v>
      </c>
      <c r="I181" s="232" t="s">
        <v>1391</v>
      </c>
      <c r="J181" s="232">
        <v>10</v>
      </c>
      <c r="K181" s="274"/>
    </row>
    <row r="182" spans="2:11" s="1" customFormat="1" ht="15" customHeight="1">
      <c r="B182" s="253"/>
      <c r="C182" s="232" t="s">
        <v>124</v>
      </c>
      <c r="D182" s="232"/>
      <c r="E182" s="232"/>
      <c r="F182" s="252" t="s">
        <v>1389</v>
      </c>
      <c r="G182" s="232"/>
      <c r="H182" s="232" t="s">
        <v>1463</v>
      </c>
      <c r="I182" s="232" t="s">
        <v>1424</v>
      </c>
      <c r="J182" s="232"/>
      <c r="K182" s="274"/>
    </row>
    <row r="183" spans="2:11" s="1" customFormat="1" ht="15" customHeight="1">
      <c r="B183" s="253"/>
      <c r="C183" s="232" t="s">
        <v>1464</v>
      </c>
      <c r="D183" s="232"/>
      <c r="E183" s="232"/>
      <c r="F183" s="252" t="s">
        <v>1389</v>
      </c>
      <c r="G183" s="232"/>
      <c r="H183" s="232" t="s">
        <v>1465</v>
      </c>
      <c r="I183" s="232" t="s">
        <v>1424</v>
      </c>
      <c r="J183" s="232"/>
      <c r="K183" s="274"/>
    </row>
    <row r="184" spans="2:11" s="1" customFormat="1" ht="15" customHeight="1">
      <c r="B184" s="253"/>
      <c r="C184" s="232" t="s">
        <v>1453</v>
      </c>
      <c r="D184" s="232"/>
      <c r="E184" s="232"/>
      <c r="F184" s="252" t="s">
        <v>1389</v>
      </c>
      <c r="G184" s="232"/>
      <c r="H184" s="232" t="s">
        <v>1466</v>
      </c>
      <c r="I184" s="232" t="s">
        <v>1424</v>
      </c>
      <c r="J184" s="232"/>
      <c r="K184" s="274"/>
    </row>
    <row r="185" spans="2:11" s="1" customFormat="1" ht="15" customHeight="1">
      <c r="B185" s="253"/>
      <c r="C185" s="232" t="s">
        <v>126</v>
      </c>
      <c r="D185" s="232"/>
      <c r="E185" s="232"/>
      <c r="F185" s="252" t="s">
        <v>1395</v>
      </c>
      <c r="G185" s="232"/>
      <c r="H185" s="232" t="s">
        <v>1467</v>
      </c>
      <c r="I185" s="232" t="s">
        <v>1391</v>
      </c>
      <c r="J185" s="232">
        <v>50</v>
      </c>
      <c r="K185" s="274"/>
    </row>
    <row r="186" spans="2:11" s="1" customFormat="1" ht="15" customHeight="1">
      <c r="B186" s="253"/>
      <c r="C186" s="232" t="s">
        <v>1468</v>
      </c>
      <c r="D186" s="232"/>
      <c r="E186" s="232"/>
      <c r="F186" s="252" t="s">
        <v>1395</v>
      </c>
      <c r="G186" s="232"/>
      <c r="H186" s="232" t="s">
        <v>1469</v>
      </c>
      <c r="I186" s="232" t="s">
        <v>1470</v>
      </c>
      <c r="J186" s="232"/>
      <c r="K186" s="274"/>
    </row>
    <row r="187" spans="2:11" s="1" customFormat="1" ht="15" customHeight="1">
      <c r="B187" s="253"/>
      <c r="C187" s="232" t="s">
        <v>1471</v>
      </c>
      <c r="D187" s="232"/>
      <c r="E187" s="232"/>
      <c r="F187" s="252" t="s">
        <v>1395</v>
      </c>
      <c r="G187" s="232"/>
      <c r="H187" s="232" t="s">
        <v>1472</v>
      </c>
      <c r="I187" s="232" t="s">
        <v>1470</v>
      </c>
      <c r="J187" s="232"/>
      <c r="K187" s="274"/>
    </row>
    <row r="188" spans="2:11" s="1" customFormat="1" ht="15" customHeight="1">
      <c r="B188" s="253"/>
      <c r="C188" s="232" t="s">
        <v>1473</v>
      </c>
      <c r="D188" s="232"/>
      <c r="E188" s="232"/>
      <c r="F188" s="252" t="s">
        <v>1395</v>
      </c>
      <c r="G188" s="232"/>
      <c r="H188" s="232" t="s">
        <v>1474</v>
      </c>
      <c r="I188" s="232" t="s">
        <v>1470</v>
      </c>
      <c r="J188" s="232"/>
      <c r="K188" s="274"/>
    </row>
    <row r="189" spans="2:11" s="1" customFormat="1" ht="15" customHeight="1">
      <c r="B189" s="253"/>
      <c r="C189" s="286" t="s">
        <v>1475</v>
      </c>
      <c r="D189" s="232"/>
      <c r="E189" s="232"/>
      <c r="F189" s="252" t="s">
        <v>1395</v>
      </c>
      <c r="G189" s="232"/>
      <c r="H189" s="232" t="s">
        <v>1476</v>
      </c>
      <c r="I189" s="232" t="s">
        <v>1477</v>
      </c>
      <c r="J189" s="287" t="s">
        <v>1478</v>
      </c>
      <c r="K189" s="274"/>
    </row>
    <row r="190" spans="2:11" s="1" customFormat="1" ht="15" customHeight="1">
      <c r="B190" s="253"/>
      <c r="C190" s="238" t="s">
        <v>43</v>
      </c>
      <c r="D190" s="232"/>
      <c r="E190" s="232"/>
      <c r="F190" s="252" t="s">
        <v>1389</v>
      </c>
      <c r="G190" s="232"/>
      <c r="H190" s="229" t="s">
        <v>1479</v>
      </c>
      <c r="I190" s="232" t="s">
        <v>1480</v>
      </c>
      <c r="J190" s="232"/>
      <c r="K190" s="274"/>
    </row>
    <row r="191" spans="2:11" s="1" customFormat="1" ht="15" customHeight="1">
      <c r="B191" s="253"/>
      <c r="C191" s="238" t="s">
        <v>1481</v>
      </c>
      <c r="D191" s="232"/>
      <c r="E191" s="232"/>
      <c r="F191" s="252" t="s">
        <v>1389</v>
      </c>
      <c r="G191" s="232"/>
      <c r="H191" s="232" t="s">
        <v>1482</v>
      </c>
      <c r="I191" s="232" t="s">
        <v>1424</v>
      </c>
      <c r="J191" s="232"/>
      <c r="K191" s="274"/>
    </row>
    <row r="192" spans="2:11" s="1" customFormat="1" ht="15" customHeight="1">
      <c r="B192" s="253"/>
      <c r="C192" s="238" t="s">
        <v>1483</v>
      </c>
      <c r="D192" s="232"/>
      <c r="E192" s="232"/>
      <c r="F192" s="252" t="s">
        <v>1389</v>
      </c>
      <c r="G192" s="232"/>
      <c r="H192" s="232" t="s">
        <v>1484</v>
      </c>
      <c r="I192" s="232" t="s">
        <v>1424</v>
      </c>
      <c r="J192" s="232"/>
      <c r="K192" s="274"/>
    </row>
    <row r="193" spans="2:11" s="1" customFormat="1" ht="15" customHeight="1">
      <c r="B193" s="253"/>
      <c r="C193" s="238" t="s">
        <v>1485</v>
      </c>
      <c r="D193" s="232"/>
      <c r="E193" s="232"/>
      <c r="F193" s="252" t="s">
        <v>1395</v>
      </c>
      <c r="G193" s="232"/>
      <c r="H193" s="232" t="s">
        <v>1486</v>
      </c>
      <c r="I193" s="232" t="s">
        <v>1424</v>
      </c>
      <c r="J193" s="232"/>
      <c r="K193" s="274"/>
    </row>
    <row r="194" spans="2:11" s="1" customFormat="1" ht="15" customHeight="1">
      <c r="B194" s="280"/>
      <c r="C194" s="288"/>
      <c r="D194" s="262"/>
      <c r="E194" s="262"/>
      <c r="F194" s="262"/>
      <c r="G194" s="262"/>
      <c r="H194" s="262"/>
      <c r="I194" s="262"/>
      <c r="J194" s="262"/>
      <c r="K194" s="281"/>
    </row>
    <row r="195" spans="2:11" s="1" customFormat="1" ht="18.75" customHeight="1">
      <c r="B195" s="229"/>
      <c r="C195" s="232"/>
      <c r="D195" s="232"/>
      <c r="E195" s="232"/>
      <c r="F195" s="252"/>
      <c r="G195" s="232"/>
      <c r="H195" s="232"/>
      <c r="I195" s="232"/>
      <c r="J195" s="232"/>
      <c r="K195" s="229"/>
    </row>
    <row r="196" spans="2:11" s="1" customFormat="1" ht="18.75" customHeight="1">
      <c r="B196" s="229"/>
      <c r="C196" s="232"/>
      <c r="D196" s="232"/>
      <c r="E196" s="232"/>
      <c r="F196" s="252"/>
      <c r="G196" s="232"/>
      <c r="H196" s="232"/>
      <c r="I196" s="232"/>
      <c r="J196" s="232"/>
      <c r="K196" s="229"/>
    </row>
    <row r="197" spans="2:11" s="1" customFormat="1" ht="18.75" customHeight="1">
      <c r="B197" s="239"/>
      <c r="C197" s="239"/>
      <c r="D197" s="239"/>
      <c r="E197" s="239"/>
      <c r="F197" s="239"/>
      <c r="G197" s="239"/>
      <c r="H197" s="239"/>
      <c r="I197" s="239"/>
      <c r="J197" s="239"/>
      <c r="K197" s="239"/>
    </row>
    <row r="198" spans="2:11" s="1" customFormat="1" ht="13.5">
      <c r="B198" s="221"/>
      <c r="C198" s="222"/>
      <c r="D198" s="222"/>
      <c r="E198" s="222"/>
      <c r="F198" s="222"/>
      <c r="G198" s="222"/>
      <c r="H198" s="222"/>
      <c r="I198" s="222"/>
      <c r="J198" s="222"/>
      <c r="K198" s="223"/>
    </row>
    <row r="199" spans="2:11" s="1" customFormat="1" ht="21">
      <c r="B199" s="224"/>
      <c r="C199" s="348" t="s">
        <v>1487</v>
      </c>
      <c r="D199" s="348"/>
      <c r="E199" s="348"/>
      <c r="F199" s="348"/>
      <c r="G199" s="348"/>
      <c r="H199" s="348"/>
      <c r="I199" s="348"/>
      <c r="J199" s="348"/>
      <c r="K199" s="225"/>
    </row>
    <row r="200" spans="2:11" s="1" customFormat="1" ht="25.5" customHeight="1">
      <c r="B200" s="224"/>
      <c r="C200" s="289" t="s">
        <v>1488</v>
      </c>
      <c r="D200" s="289"/>
      <c r="E200" s="289"/>
      <c r="F200" s="289" t="s">
        <v>1489</v>
      </c>
      <c r="G200" s="290"/>
      <c r="H200" s="353" t="s">
        <v>1490</v>
      </c>
      <c r="I200" s="353"/>
      <c r="J200" s="353"/>
      <c r="K200" s="225"/>
    </row>
    <row r="201" spans="2:11" s="1" customFormat="1" ht="5.25" customHeight="1">
      <c r="B201" s="253"/>
      <c r="C201" s="250"/>
      <c r="D201" s="250"/>
      <c r="E201" s="250"/>
      <c r="F201" s="250"/>
      <c r="G201" s="232"/>
      <c r="H201" s="250"/>
      <c r="I201" s="250"/>
      <c r="J201" s="250"/>
      <c r="K201" s="274"/>
    </row>
    <row r="202" spans="2:11" s="1" customFormat="1" ht="15" customHeight="1">
      <c r="B202" s="253"/>
      <c r="C202" s="232" t="s">
        <v>1480</v>
      </c>
      <c r="D202" s="232"/>
      <c r="E202" s="232"/>
      <c r="F202" s="252" t="s">
        <v>44</v>
      </c>
      <c r="G202" s="232"/>
      <c r="H202" s="354" t="s">
        <v>1491</v>
      </c>
      <c r="I202" s="354"/>
      <c r="J202" s="354"/>
      <c r="K202" s="274"/>
    </row>
    <row r="203" spans="2:11" s="1" customFormat="1" ht="15" customHeight="1">
      <c r="B203" s="253"/>
      <c r="C203" s="259"/>
      <c r="D203" s="232"/>
      <c r="E203" s="232"/>
      <c r="F203" s="252" t="s">
        <v>45</v>
      </c>
      <c r="G203" s="232"/>
      <c r="H203" s="354" t="s">
        <v>1492</v>
      </c>
      <c r="I203" s="354"/>
      <c r="J203" s="354"/>
      <c r="K203" s="274"/>
    </row>
    <row r="204" spans="2:11" s="1" customFormat="1" ht="15" customHeight="1">
      <c r="B204" s="253"/>
      <c r="C204" s="259"/>
      <c r="D204" s="232"/>
      <c r="E204" s="232"/>
      <c r="F204" s="252" t="s">
        <v>48</v>
      </c>
      <c r="G204" s="232"/>
      <c r="H204" s="354" t="s">
        <v>1493</v>
      </c>
      <c r="I204" s="354"/>
      <c r="J204" s="354"/>
      <c r="K204" s="274"/>
    </row>
    <row r="205" spans="2:11" s="1" customFormat="1" ht="15" customHeight="1">
      <c r="B205" s="253"/>
      <c r="C205" s="232"/>
      <c r="D205" s="232"/>
      <c r="E205" s="232"/>
      <c r="F205" s="252" t="s">
        <v>46</v>
      </c>
      <c r="G205" s="232"/>
      <c r="H205" s="354" t="s">
        <v>1494</v>
      </c>
      <c r="I205" s="354"/>
      <c r="J205" s="354"/>
      <c r="K205" s="274"/>
    </row>
    <row r="206" spans="2:11" s="1" customFormat="1" ht="15" customHeight="1">
      <c r="B206" s="253"/>
      <c r="C206" s="232"/>
      <c r="D206" s="232"/>
      <c r="E206" s="232"/>
      <c r="F206" s="252" t="s">
        <v>47</v>
      </c>
      <c r="G206" s="232"/>
      <c r="H206" s="354" t="s">
        <v>1495</v>
      </c>
      <c r="I206" s="354"/>
      <c r="J206" s="354"/>
      <c r="K206" s="274"/>
    </row>
    <row r="207" spans="2:11" s="1" customFormat="1" ht="15" customHeight="1">
      <c r="B207" s="253"/>
      <c r="C207" s="232"/>
      <c r="D207" s="232"/>
      <c r="E207" s="232"/>
      <c r="F207" s="252"/>
      <c r="G207" s="232"/>
      <c r="H207" s="232"/>
      <c r="I207" s="232"/>
      <c r="J207" s="232"/>
      <c r="K207" s="274"/>
    </row>
    <row r="208" spans="2:11" s="1" customFormat="1" ht="15" customHeight="1">
      <c r="B208" s="253"/>
      <c r="C208" s="232" t="s">
        <v>1436</v>
      </c>
      <c r="D208" s="232"/>
      <c r="E208" s="232"/>
      <c r="F208" s="252" t="s">
        <v>80</v>
      </c>
      <c r="G208" s="232"/>
      <c r="H208" s="354" t="s">
        <v>1496</v>
      </c>
      <c r="I208" s="354"/>
      <c r="J208" s="354"/>
      <c r="K208" s="274"/>
    </row>
    <row r="209" spans="2:11" s="1" customFormat="1" ht="15" customHeight="1">
      <c r="B209" s="253"/>
      <c r="C209" s="259"/>
      <c r="D209" s="232"/>
      <c r="E209" s="232"/>
      <c r="F209" s="252" t="s">
        <v>1331</v>
      </c>
      <c r="G209" s="232"/>
      <c r="H209" s="354" t="s">
        <v>1332</v>
      </c>
      <c r="I209" s="354"/>
      <c r="J209" s="354"/>
      <c r="K209" s="274"/>
    </row>
    <row r="210" spans="2:11" s="1" customFormat="1" ht="15" customHeight="1">
      <c r="B210" s="253"/>
      <c r="C210" s="232"/>
      <c r="D210" s="232"/>
      <c r="E210" s="232"/>
      <c r="F210" s="252" t="s">
        <v>1329</v>
      </c>
      <c r="G210" s="232"/>
      <c r="H210" s="354" t="s">
        <v>1497</v>
      </c>
      <c r="I210" s="354"/>
      <c r="J210" s="354"/>
      <c r="K210" s="274"/>
    </row>
    <row r="211" spans="2:11" s="1" customFormat="1" ht="15" customHeight="1">
      <c r="B211" s="291"/>
      <c r="C211" s="259"/>
      <c r="D211" s="259"/>
      <c r="E211" s="259"/>
      <c r="F211" s="252" t="s">
        <v>1333</v>
      </c>
      <c r="G211" s="238"/>
      <c r="H211" s="355" t="s">
        <v>1334</v>
      </c>
      <c r="I211" s="355"/>
      <c r="J211" s="355"/>
      <c r="K211" s="292"/>
    </row>
    <row r="212" spans="2:11" s="1" customFormat="1" ht="15" customHeight="1">
      <c r="B212" s="291"/>
      <c r="C212" s="259"/>
      <c r="D212" s="259"/>
      <c r="E212" s="259"/>
      <c r="F212" s="252" t="s">
        <v>1335</v>
      </c>
      <c r="G212" s="238"/>
      <c r="H212" s="355" t="s">
        <v>1498</v>
      </c>
      <c r="I212" s="355"/>
      <c r="J212" s="355"/>
      <c r="K212" s="292"/>
    </row>
    <row r="213" spans="2:11" s="1" customFormat="1" ht="15" customHeight="1">
      <c r="B213" s="291"/>
      <c r="C213" s="259"/>
      <c r="D213" s="259"/>
      <c r="E213" s="259"/>
      <c r="F213" s="293"/>
      <c r="G213" s="238"/>
      <c r="H213" s="294"/>
      <c r="I213" s="294"/>
      <c r="J213" s="294"/>
      <c r="K213" s="292"/>
    </row>
    <row r="214" spans="2:11" s="1" customFormat="1" ht="15" customHeight="1">
      <c r="B214" s="291"/>
      <c r="C214" s="232" t="s">
        <v>1460</v>
      </c>
      <c r="D214" s="259"/>
      <c r="E214" s="259"/>
      <c r="F214" s="252">
        <v>1</v>
      </c>
      <c r="G214" s="238"/>
      <c r="H214" s="355" t="s">
        <v>1499</v>
      </c>
      <c r="I214" s="355"/>
      <c r="J214" s="355"/>
      <c r="K214" s="292"/>
    </row>
    <row r="215" spans="2:11" s="1" customFormat="1" ht="15" customHeight="1">
      <c r="B215" s="291"/>
      <c r="C215" s="259"/>
      <c r="D215" s="259"/>
      <c r="E215" s="259"/>
      <c r="F215" s="252">
        <v>2</v>
      </c>
      <c r="G215" s="238"/>
      <c r="H215" s="355" t="s">
        <v>1500</v>
      </c>
      <c r="I215" s="355"/>
      <c r="J215" s="355"/>
      <c r="K215" s="292"/>
    </row>
    <row r="216" spans="2:11" s="1" customFormat="1" ht="15" customHeight="1">
      <c r="B216" s="291"/>
      <c r="C216" s="259"/>
      <c r="D216" s="259"/>
      <c r="E216" s="259"/>
      <c r="F216" s="252">
        <v>3</v>
      </c>
      <c r="G216" s="238"/>
      <c r="H216" s="355" t="s">
        <v>1501</v>
      </c>
      <c r="I216" s="355"/>
      <c r="J216" s="355"/>
      <c r="K216" s="292"/>
    </row>
    <row r="217" spans="2:11" s="1" customFormat="1" ht="15" customHeight="1">
      <c r="B217" s="291"/>
      <c r="C217" s="259"/>
      <c r="D217" s="259"/>
      <c r="E217" s="259"/>
      <c r="F217" s="252">
        <v>4</v>
      </c>
      <c r="G217" s="238"/>
      <c r="H217" s="355" t="s">
        <v>1502</v>
      </c>
      <c r="I217" s="355"/>
      <c r="J217" s="355"/>
      <c r="K217" s="292"/>
    </row>
    <row r="218" spans="2:11" s="1" customFormat="1" ht="12.75" customHeight="1">
      <c r="B218" s="295"/>
      <c r="C218" s="296"/>
      <c r="D218" s="296"/>
      <c r="E218" s="296"/>
      <c r="F218" s="296"/>
      <c r="G218" s="296"/>
      <c r="H218" s="296"/>
      <c r="I218" s="296"/>
      <c r="J218" s="296"/>
      <c r="K218" s="297"/>
    </row>
  </sheetData>
  <sheetProtection formatCells="0" formatColumns="0" formatRows="0" insertColumns="0" insertRows="0" insertHyperlinks="0" deleteColumns="0" deleteRows="0" sort="0" autoFilter="0" pivotTables="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01 - Koupelna TYP A III</vt:lpstr>
      <vt:lpstr>02 - Koupelna TYP B III</vt:lpstr>
      <vt:lpstr>03 - Koupelna TYP C III</vt:lpstr>
      <vt:lpstr>04 - Koupelna TYP D III</vt:lpstr>
      <vt:lpstr>Pokyny pro vyplnění</vt:lpstr>
      <vt:lpstr>'01 - Koupelna TYP A III'!Názvy_tisku</vt:lpstr>
      <vt:lpstr>'02 - Koupelna TYP B III'!Názvy_tisku</vt:lpstr>
      <vt:lpstr>'03 - Koupelna TYP C III'!Názvy_tisku</vt:lpstr>
      <vt:lpstr>'04 - Koupelna TYP D III'!Názvy_tisku</vt:lpstr>
      <vt:lpstr>'Rekapitulace stavby'!Názvy_tisku</vt:lpstr>
      <vt:lpstr>'01 - Koupelna TYP A III'!Oblast_tisku</vt:lpstr>
      <vt:lpstr>'02 - Koupelna TYP B III'!Oblast_tisku</vt:lpstr>
      <vt:lpstr>'03 - Koupelna TYP C III'!Oblast_tisku</vt:lpstr>
      <vt:lpstr>'04 - Koupelna TYP D III'!Oblast_tisku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LAPTOP-6BL9GK0E\Michal</dc:creator>
  <cp:lastModifiedBy>Machatý Petr</cp:lastModifiedBy>
  <dcterms:created xsi:type="dcterms:W3CDTF">2019-09-13T13:13:55Z</dcterms:created>
  <dcterms:modified xsi:type="dcterms:W3CDTF">2019-09-16T05:50:28Z</dcterms:modified>
</cp:coreProperties>
</file>